
<file path=[Content_Types].xml><?xml version="1.0" encoding="utf-8"?>
<Types xmlns="http://schemas.openxmlformats.org/package/2006/content-types">
  <Override PartName="/xl/externalLinks/externalLink78.xml" ContentType="application/vnd.openxmlformats-officedocument.spreadsheetml.externalLink+xml"/>
  <Override PartName="/xl/worksheets/sheet13.xml" ContentType="application/vnd.openxmlformats-officedocument.spreadsheetml.worksheet+xml"/>
  <Override PartName="/xl/externalLinks/externalLink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96.xml" ContentType="application/vnd.openxmlformats-officedocument.spreadsheetml.externalLink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27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92.xml" ContentType="application/vnd.openxmlformats-officedocument.spreadsheetml.externalLink+xml"/>
  <Default Extension="xml" ContentType="application/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101.xml" ContentType="application/vnd.openxmlformats-officedocument.spreadsheetml.externalLink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externalLinks/externalLink23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30.xml" ContentType="application/vnd.openxmlformats-officedocument.spreadsheetml.externalLink+xml"/>
  <Override PartName="/xl/sharedStrings.xml" ContentType="application/vnd.openxmlformats-officedocument.spreadsheetml.sharedStrings+xml"/>
  <Override PartName="/xl/worksheets/sheet18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59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97.xml" ContentType="application/vnd.openxmlformats-officedocument.spreadsheetml.externalLink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95.xml" ContentType="application/vnd.openxmlformats-officedocument.spreadsheetml.externalLink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93.xml" ContentType="application/vnd.openxmlformats-officedocument.spreadsheetml.externalLink+xml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drawings/drawing1.xml" ContentType="application/vnd.openxmlformats-officedocument.drawing+xml"/>
  <Override PartName="/xl/externalLinks/externalLink11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89.xml" ContentType="application/vnd.openxmlformats-officedocument.spreadsheetml.externalLink+xml"/>
  <Override PartName="/docProps/core.xml" ContentType="application/vnd.openxmlformats-package.core-properties+xml"/>
  <Override PartName="/xl/worksheets/sheet15.xml" ContentType="application/vnd.openxmlformats-officedocument.spreadsheetml.worksheet+xml"/>
  <Override PartName="/xl/externalLinks/externalLink69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98.xml" ContentType="application/vnd.openxmlformats-officedocument.spreadsheetml.externalLink+xml"/>
  <Override PartName="/xl/worksheets/sheet9.xml" ContentType="application/vnd.openxmlformats-officedocument.spreadsheetml.worksheet+xml"/>
  <Override PartName="/xl/externalLinks/externalLink29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94.xml" ContentType="application/vnd.openxmlformats-officedocument.spreadsheetml.externalLink+xml"/>
  <Override PartName="/xl/theme/theme1.xml" ContentType="application/vnd.openxmlformats-officedocument.theme+xml"/>
  <Override PartName="/xl/worksheets/sheet11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83.xml" ContentType="application/vnd.openxmlformats-officedocument.spreadsheetml.externalLink+xml"/>
  <Override PartName="/xl/drawings/drawing4.xml" ContentType="application/vnd.openxmlformats-officedocument.drawing+xml"/>
  <Default Extension="rels" ContentType="application/vnd.openxmlformats-package.relationships+xml"/>
  <Override PartName="/xl/worksheets/sheet5.xml" ContentType="application/vnd.openxmlformats-officedocument.spreadsheetml.worksheet+xml"/>
  <Override PartName="/xl/externalLinks/externalLink25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61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21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99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Objects="none" codeName="ThisWorkbook"/>
  <bookViews>
    <workbookView xWindow="120" yWindow="195" windowWidth="15480" windowHeight="11520" tabRatio="936" firstSheet="1" activeTab="1"/>
  </bookViews>
  <sheets>
    <sheet name="ECSYSTEM" sheetId="116" state="veryHidden" r:id="rId1"/>
    <sheet name="원가계산" sheetId="98" r:id="rId2"/>
    <sheet name="1개월기준" sheetId="151" state="hidden" r:id="rId3"/>
    <sheet name="인건비집계" sheetId="7" r:id="rId4"/>
    <sheet name="단위당인건비" sheetId="1" r:id="rId5"/>
    <sheet name="단가대비표" sheetId="96" r:id="rId6"/>
    <sheet name="산정기준" sheetId="87" r:id="rId7"/>
    <sheet name="근무형태" sheetId="86" r:id="rId8"/>
    <sheet name="투입인원" sheetId="72" r:id="rId9"/>
    <sheet name="근무일수" sheetId="83" r:id="rId10"/>
    <sheet name="작업범위" sheetId="91" r:id="rId11"/>
    <sheet name="경비산출표" sheetId="66" r:id="rId12"/>
    <sheet name="보험료" sheetId="62" r:id="rId13"/>
    <sheet name="경비산정기준" sheetId="88" r:id="rId14"/>
    <sheet name="산재비율" sheetId="76" r:id="rId15"/>
    <sheet name="시내교통비" sheetId="136" r:id="rId16"/>
    <sheet name="식대비" sheetId="149" r:id="rId17"/>
    <sheet name="일반" sheetId="80" r:id="rId18"/>
    <sheet name="일반비율" sheetId="46" r:id="rId19"/>
    <sheet name="이윤" sheetId="81" r:id="rId20"/>
    <sheet name="이윤율" sheetId="48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</externalReferences>
  <definedNames>
    <definedName name="_" localSheetId="2">#REF!</definedName>
    <definedName name="_" localSheetId="16">#REF!</definedName>
    <definedName name="_">#REF!</definedName>
    <definedName name="___________q45" hidden="1">{"'용역비'!$A$4:$C$8"}</definedName>
    <definedName name="______DOG1" localSheetId="2">#REF!</definedName>
    <definedName name="______DOG1" localSheetId="16">#REF!</definedName>
    <definedName name="______DOG1">#REF!</definedName>
    <definedName name="______DOG2" localSheetId="2">#REF!</definedName>
    <definedName name="______DOG2" localSheetId="16">#REF!</definedName>
    <definedName name="______DOG2">#REF!</definedName>
    <definedName name="______DOG3" localSheetId="2">#REF!</definedName>
    <definedName name="______DOG3" localSheetId="16">#REF!</definedName>
    <definedName name="______DOG3">#REF!</definedName>
    <definedName name="______DOG4" localSheetId="2">#REF!</definedName>
    <definedName name="______DOG4" localSheetId="16">#REF!</definedName>
    <definedName name="______DOG4">#REF!</definedName>
    <definedName name="______PI48" localSheetId="2">#REF!</definedName>
    <definedName name="______PI48" localSheetId="16">#REF!</definedName>
    <definedName name="______PI48">#REF!</definedName>
    <definedName name="______PI60" localSheetId="2">#REF!</definedName>
    <definedName name="______PI60" localSheetId="16">#REF!</definedName>
    <definedName name="______PI60">#REF!</definedName>
    <definedName name="______RO110" localSheetId="2">#REF!</definedName>
    <definedName name="______RO110" localSheetId="16">#REF!</definedName>
    <definedName name="______RO110">#REF!</definedName>
    <definedName name="______RO22" localSheetId="2">#REF!</definedName>
    <definedName name="______RO22" localSheetId="16">#REF!</definedName>
    <definedName name="______RO22">#REF!</definedName>
    <definedName name="______RO35" localSheetId="2">#REF!</definedName>
    <definedName name="______RO35" localSheetId="16">#REF!</definedName>
    <definedName name="______RO35">#REF!</definedName>
    <definedName name="______RO60" localSheetId="2">#REF!</definedName>
    <definedName name="______RO60" localSheetId="16">#REF!</definedName>
    <definedName name="______RO60">#REF!</definedName>
    <definedName name="______RO80" localSheetId="2">#REF!</definedName>
    <definedName name="______RO80" localSheetId="16">#REF!</definedName>
    <definedName name="______RO80">#REF!</definedName>
    <definedName name="______TON1" localSheetId="2">#REF!</definedName>
    <definedName name="______TON1" localSheetId="16">#REF!</definedName>
    <definedName name="______TON1">#REF!</definedName>
    <definedName name="______TON2" localSheetId="2">#REF!</definedName>
    <definedName name="______TON2" localSheetId="16">#REF!</definedName>
    <definedName name="______TON2">#REF!</definedName>
    <definedName name="______WW2" localSheetId="2">#REF!</definedName>
    <definedName name="______WW2" localSheetId="16">#REF!</definedName>
    <definedName name="______WW2">#REF!</definedName>
    <definedName name="______WW6" localSheetId="2">#REF!</definedName>
    <definedName name="______WW6" localSheetId="16">#REF!</definedName>
    <definedName name="______WW6">#REF!</definedName>
    <definedName name="____DOG22" localSheetId="2">#REF!</definedName>
    <definedName name="____DOG22" localSheetId="16">#REF!</definedName>
    <definedName name="____DOG22">#REF!</definedName>
    <definedName name="____DOG33" localSheetId="2">#REF!</definedName>
    <definedName name="____DOG33" localSheetId="16">#REF!</definedName>
    <definedName name="____DOG33">#REF!</definedName>
    <definedName name="____KK5000" localSheetId="2">#REF!</definedName>
    <definedName name="____KK5000" localSheetId="16">#REF!</definedName>
    <definedName name="____KK5000">#REF!</definedName>
    <definedName name="____PB1" localSheetId="2">#REF!</definedName>
    <definedName name="____PB1" localSheetId="16">#REF!</definedName>
    <definedName name="____PB1">#REF!</definedName>
    <definedName name="____PB2" localSheetId="2">#REF!</definedName>
    <definedName name="____PB2" localSheetId="16">#REF!</definedName>
    <definedName name="____PB2">#REF!</definedName>
    <definedName name="____PB3" localSheetId="2">#REF!</definedName>
    <definedName name="____PB3" localSheetId="16">#REF!</definedName>
    <definedName name="____PB3">#REF!</definedName>
    <definedName name="____RO45" localSheetId="2">#REF!</definedName>
    <definedName name="____RO45" localSheetId="16">#REF!</definedName>
    <definedName name="____RO45">#REF!</definedName>
    <definedName name="____WW3" localSheetId="2">#REF!</definedName>
    <definedName name="____WW3" localSheetId="16">#REF!</definedName>
    <definedName name="____WW3">#REF!</definedName>
    <definedName name="____WW7" localSheetId="2">#REF!</definedName>
    <definedName name="____WW7" localSheetId="16">#REF!</definedName>
    <definedName name="____WW7">#REF!</definedName>
    <definedName name="____WW8" localSheetId="2">#REF!</definedName>
    <definedName name="____WW8" localSheetId="16">#REF!</definedName>
    <definedName name="____WW8">#REF!</definedName>
    <definedName name="___DOG1" localSheetId="2">#REF!</definedName>
    <definedName name="___DOG1" localSheetId="16">#REF!</definedName>
    <definedName name="___DOG1">#REF!</definedName>
    <definedName name="___DOG2" localSheetId="2">#REF!</definedName>
    <definedName name="___DOG2" localSheetId="16">#REF!</definedName>
    <definedName name="___DOG2">#REF!</definedName>
    <definedName name="___DOG22" localSheetId="2">#REF!</definedName>
    <definedName name="___DOG22" localSheetId="16">#REF!</definedName>
    <definedName name="___DOG22">#REF!</definedName>
    <definedName name="___DOG3" localSheetId="2">#REF!</definedName>
    <definedName name="___DOG3" localSheetId="16">#REF!</definedName>
    <definedName name="___DOG3">#REF!</definedName>
    <definedName name="___DOG33" localSheetId="2">#REF!</definedName>
    <definedName name="___DOG33" localSheetId="16">#REF!</definedName>
    <definedName name="___DOG33">#REF!</definedName>
    <definedName name="___DOG4" localSheetId="2">#REF!</definedName>
    <definedName name="___DOG4" localSheetId="16">#REF!</definedName>
    <definedName name="___DOG4">#REF!</definedName>
    <definedName name="___IL1" localSheetId="2">#REF!</definedName>
    <definedName name="___IL1" localSheetId="16">#REF!</definedName>
    <definedName name="___IL1">#REF!</definedName>
    <definedName name="___KK5000" localSheetId="2">#REF!</definedName>
    <definedName name="___KK5000" localSheetId="16">#REF!</definedName>
    <definedName name="___KK5000">#REF!</definedName>
    <definedName name="___PB1" localSheetId="2">#REF!</definedName>
    <definedName name="___PB1" localSheetId="16">#REF!</definedName>
    <definedName name="___PB1">#REF!</definedName>
    <definedName name="___PB2" localSheetId="2">#REF!</definedName>
    <definedName name="___PB2" localSheetId="16">#REF!</definedName>
    <definedName name="___PB2">#REF!</definedName>
    <definedName name="___PB3" localSheetId="2">#REF!</definedName>
    <definedName name="___PB3" localSheetId="16">#REF!</definedName>
    <definedName name="___PB3">#REF!</definedName>
    <definedName name="___PI48" localSheetId="2">#REF!</definedName>
    <definedName name="___PI48" localSheetId="16">#REF!</definedName>
    <definedName name="___PI48">#REF!</definedName>
    <definedName name="___PI60" localSheetId="2">#REF!</definedName>
    <definedName name="___PI60" localSheetId="16">#REF!</definedName>
    <definedName name="___PI60">#REF!</definedName>
    <definedName name="___RO110" localSheetId="2">#REF!</definedName>
    <definedName name="___RO110" localSheetId="16">#REF!</definedName>
    <definedName name="___RO110">#REF!</definedName>
    <definedName name="___RO22" localSheetId="2">#REF!</definedName>
    <definedName name="___RO22" localSheetId="16">#REF!</definedName>
    <definedName name="___RO22">#REF!</definedName>
    <definedName name="___RO35" localSheetId="2">#REF!</definedName>
    <definedName name="___RO35" localSheetId="16">#REF!</definedName>
    <definedName name="___RO35">#REF!</definedName>
    <definedName name="___RO45" localSheetId="2">#REF!</definedName>
    <definedName name="___RO45" localSheetId="16">#REF!</definedName>
    <definedName name="___RO45">#REF!</definedName>
    <definedName name="___RO60" localSheetId="2">#REF!</definedName>
    <definedName name="___RO60" localSheetId="16">#REF!</definedName>
    <definedName name="___RO60">#REF!</definedName>
    <definedName name="___RO80" localSheetId="2">#REF!</definedName>
    <definedName name="___RO80" localSheetId="16">#REF!</definedName>
    <definedName name="___RO80">#REF!</definedName>
    <definedName name="___TON1" localSheetId="2">#REF!</definedName>
    <definedName name="___TON1" localSheetId="16">#REF!</definedName>
    <definedName name="___TON1">#REF!</definedName>
    <definedName name="___TON2" localSheetId="2">#REF!</definedName>
    <definedName name="___TON2" localSheetId="16">#REF!</definedName>
    <definedName name="___TON2">#REF!</definedName>
    <definedName name="___WW2" localSheetId="2">#REF!</definedName>
    <definedName name="___WW2" localSheetId="16">#REF!</definedName>
    <definedName name="___WW2">#REF!</definedName>
    <definedName name="___WW3" localSheetId="2">#REF!</definedName>
    <definedName name="___WW3" localSheetId="16">#REF!</definedName>
    <definedName name="___WW3">#REF!</definedName>
    <definedName name="___WW6" localSheetId="2">#REF!</definedName>
    <definedName name="___WW6" localSheetId="16">#REF!</definedName>
    <definedName name="___WW6">#REF!</definedName>
    <definedName name="___WW7" localSheetId="2">#REF!</definedName>
    <definedName name="___WW7" localSheetId="16">#REF!</definedName>
    <definedName name="___WW7">#REF!</definedName>
    <definedName name="___WW8" localSheetId="2">#REF!</definedName>
    <definedName name="___WW8" localSheetId="16">#REF!</definedName>
    <definedName name="___WW8">#REF!</definedName>
    <definedName name="__A146432" localSheetId="2">#REF!</definedName>
    <definedName name="__A146432" localSheetId="16">#REF!</definedName>
    <definedName name="__A146432">#REF!</definedName>
    <definedName name="__A69999" localSheetId="2">#REF!</definedName>
    <definedName name="__A69999" localSheetId="16">#REF!</definedName>
    <definedName name="__A69999">#REF!</definedName>
    <definedName name="__A70013" localSheetId="2">#REF!</definedName>
    <definedName name="__A70013" localSheetId="16">#REF!</definedName>
    <definedName name="__A70013">#REF!</definedName>
    <definedName name="__A946432" localSheetId="2">#REF!</definedName>
    <definedName name="__A946432" localSheetId="16">#REF!</definedName>
    <definedName name="__A946432">#REF!</definedName>
    <definedName name="__DOG1" localSheetId="2">#REF!</definedName>
    <definedName name="__DOG1" localSheetId="16">#REF!</definedName>
    <definedName name="__DOG1">#REF!</definedName>
    <definedName name="__DOG2" localSheetId="2">#REF!</definedName>
    <definedName name="__DOG2" localSheetId="16">#REF!</definedName>
    <definedName name="__DOG2">#REF!</definedName>
    <definedName name="__DOG22" localSheetId="2">#REF!</definedName>
    <definedName name="__DOG22" localSheetId="16">#REF!</definedName>
    <definedName name="__DOG22">#REF!</definedName>
    <definedName name="__DOG3" localSheetId="2">#REF!</definedName>
    <definedName name="__DOG3" localSheetId="16">#REF!</definedName>
    <definedName name="__DOG3">#REF!</definedName>
    <definedName name="__DOG33" localSheetId="2">#REF!</definedName>
    <definedName name="__DOG33" localSheetId="16">#REF!</definedName>
    <definedName name="__DOG33">#REF!</definedName>
    <definedName name="__DOG4" localSheetId="2">#REF!</definedName>
    <definedName name="__DOG4" localSheetId="16">#REF!</definedName>
    <definedName name="__DOG4">#REF!</definedName>
    <definedName name="__IL1" localSheetId="2">#REF!</definedName>
    <definedName name="__IL1" localSheetId="16">#REF!</definedName>
    <definedName name="__IL1">#REF!</definedName>
    <definedName name="__KK5000" localSheetId="2">#REF!</definedName>
    <definedName name="__KK5000" localSheetId="16">#REF!</definedName>
    <definedName name="__KK5000">#REF!</definedName>
    <definedName name="__lee1" localSheetId="2">#REF!</definedName>
    <definedName name="__lee1" localSheetId="16">#REF!</definedName>
    <definedName name="__lee1">#REF!</definedName>
    <definedName name="__lee2" localSheetId="2">#REF!</definedName>
    <definedName name="__lee2" localSheetId="16">#REF!</definedName>
    <definedName name="__lee2">#REF!</definedName>
    <definedName name="__LP2" localSheetId="2">#REF!</definedName>
    <definedName name="__LP2" localSheetId="16">#REF!</definedName>
    <definedName name="__LP2">#REF!</definedName>
    <definedName name="__PB1" localSheetId="2">#REF!</definedName>
    <definedName name="__PB1" localSheetId="16">#REF!</definedName>
    <definedName name="__PB1">#REF!</definedName>
    <definedName name="__PB2" localSheetId="2">#REF!</definedName>
    <definedName name="__PB2" localSheetId="16">#REF!</definedName>
    <definedName name="__PB2">#REF!</definedName>
    <definedName name="__PB3" localSheetId="2">#REF!</definedName>
    <definedName name="__PB3" localSheetId="16">#REF!</definedName>
    <definedName name="__PB3">#REF!</definedName>
    <definedName name="__PI48" localSheetId="2">#REF!</definedName>
    <definedName name="__PI48" localSheetId="16">#REF!</definedName>
    <definedName name="__PI48">#REF!</definedName>
    <definedName name="__PI60" localSheetId="2">#REF!</definedName>
    <definedName name="__PI60" localSheetId="16">#REF!</definedName>
    <definedName name="__PI60">#REF!</definedName>
    <definedName name="__q45" hidden="1">{"'용역비'!$A$4:$C$8"}</definedName>
    <definedName name="__RO110" localSheetId="2">#REF!</definedName>
    <definedName name="__RO110" localSheetId="16">#REF!</definedName>
    <definedName name="__RO110">#REF!</definedName>
    <definedName name="__RO22" localSheetId="2">#REF!</definedName>
    <definedName name="__RO22" localSheetId="16">#REF!</definedName>
    <definedName name="__RO22">#REF!</definedName>
    <definedName name="__RO35" localSheetId="2">#REF!</definedName>
    <definedName name="__RO35" localSheetId="16">#REF!</definedName>
    <definedName name="__RO35">#REF!</definedName>
    <definedName name="__RO45" localSheetId="2">#REF!</definedName>
    <definedName name="__RO45" localSheetId="16">#REF!</definedName>
    <definedName name="__RO45">#REF!</definedName>
    <definedName name="__RO60" localSheetId="2">#REF!</definedName>
    <definedName name="__RO60" localSheetId="16">#REF!</definedName>
    <definedName name="__RO60">#REF!</definedName>
    <definedName name="__RO80" localSheetId="2">#REF!</definedName>
    <definedName name="__RO80" localSheetId="16">#REF!</definedName>
    <definedName name="__RO80">#REF!</definedName>
    <definedName name="__SBB1" localSheetId="2">#REF!</definedName>
    <definedName name="__SBB1" localSheetId="16">#REF!</definedName>
    <definedName name="__SBB1">#REF!</definedName>
    <definedName name="__SBB2" localSheetId="2">#REF!</definedName>
    <definedName name="__SBB2" localSheetId="16">#REF!</definedName>
    <definedName name="__SBB2">#REF!</definedName>
    <definedName name="__SBB3" localSheetId="2">#REF!</definedName>
    <definedName name="__SBB3" localSheetId="16">#REF!</definedName>
    <definedName name="__SBB3">#REF!</definedName>
    <definedName name="__SBB4" localSheetId="2">#REF!</definedName>
    <definedName name="__SBB4" localSheetId="16">#REF!</definedName>
    <definedName name="__SBB4">#REF!</definedName>
    <definedName name="__SBB5" localSheetId="2">#REF!</definedName>
    <definedName name="__SBB5" localSheetId="16">#REF!</definedName>
    <definedName name="__SBB5">#REF!</definedName>
    <definedName name="__SHH1" localSheetId="2">#REF!</definedName>
    <definedName name="__SHH1" localSheetId="16">#REF!</definedName>
    <definedName name="__SHH1">#REF!</definedName>
    <definedName name="__SHH2" localSheetId="2">#REF!</definedName>
    <definedName name="__SHH2" localSheetId="16">#REF!</definedName>
    <definedName name="__SHH2">#REF!</definedName>
    <definedName name="__SHH3" localSheetId="2">#REF!</definedName>
    <definedName name="__SHH3" localSheetId="16">#REF!</definedName>
    <definedName name="__SHH3">#REF!</definedName>
    <definedName name="__TON1" localSheetId="2">#REF!</definedName>
    <definedName name="__TON1" localSheetId="16">#REF!</definedName>
    <definedName name="__TON1">#REF!</definedName>
    <definedName name="__TON2" localSheetId="2">#REF!</definedName>
    <definedName name="__TON2" localSheetId="16">#REF!</definedName>
    <definedName name="__TON2">#REF!</definedName>
    <definedName name="__WW2" localSheetId="2">#REF!</definedName>
    <definedName name="__WW2" localSheetId="16">#REF!</definedName>
    <definedName name="__WW2">#REF!</definedName>
    <definedName name="__WW3" localSheetId="2">#REF!</definedName>
    <definedName name="__WW3" localSheetId="16">#REF!</definedName>
    <definedName name="__WW3">#REF!</definedName>
    <definedName name="__WW6" localSheetId="2">#REF!</definedName>
    <definedName name="__WW6" localSheetId="16">#REF!</definedName>
    <definedName name="__WW6">#REF!</definedName>
    <definedName name="__WW7" localSheetId="2">#REF!</definedName>
    <definedName name="__WW7" localSheetId="16">#REF!</definedName>
    <definedName name="__WW7">#REF!</definedName>
    <definedName name="__WW8" localSheetId="2">#REF!</definedName>
    <definedName name="__WW8" localSheetId="16">#REF!</definedName>
    <definedName name="__WW8">#REF!</definedName>
    <definedName name="_1" localSheetId="2">[1]I一般比!#REF!</definedName>
    <definedName name="_1" localSheetId="16">[1]I一般比!#REF!</definedName>
    <definedName name="_1">[1]I一般比!#REF!</definedName>
    <definedName name="_1._PANEL_BD.__LP___1" localSheetId="2">#REF!</definedName>
    <definedName name="_1._PANEL_BD.__LP___1" localSheetId="16">#REF!</definedName>
    <definedName name="_1._PANEL_BD.__LP___1">#REF!</definedName>
    <definedName name="_10__123Graph_A차트_1" localSheetId="2" hidden="1">#REF!</definedName>
    <definedName name="_10__123Graph_A차트_1" localSheetId="16" hidden="1">#REF!</definedName>
    <definedName name="_10__123Graph_A차트_1" hidden="1">#REF!</definedName>
    <definedName name="_12_3_0Crite" localSheetId="2">#REF!</definedName>
    <definedName name="_12_3_0Crite" localSheetId="16">#REF!</definedName>
    <definedName name="_12_3_0Crite">#REF!</definedName>
    <definedName name="_14_3_0Criteria" localSheetId="2">#REF!</definedName>
    <definedName name="_14_3_0Criteria" localSheetId="16">#REF!</definedName>
    <definedName name="_14_3_0Criteria">#REF!</definedName>
    <definedName name="_15단" localSheetId="2">#REF!</definedName>
    <definedName name="_15단" localSheetId="16">#REF!</definedName>
    <definedName name="_15단">#REF!</definedName>
    <definedName name="_17A1_" localSheetId="2">#REF!</definedName>
    <definedName name="_17A1_" localSheetId="16">#REF!</definedName>
    <definedName name="_17A1_">#REF!</definedName>
    <definedName name="_2">[2]J直材4!$F$5:$G$5</definedName>
    <definedName name="_2._날_개_벽" localSheetId="2">#REF!</definedName>
    <definedName name="_2._날_개_벽" localSheetId="16">#REF!</definedName>
    <definedName name="_2._날_개_벽">#REF!</definedName>
    <definedName name="_20b2_" localSheetId="2">#REF!</definedName>
    <definedName name="_20b2_" localSheetId="16">#REF!</definedName>
    <definedName name="_20b2_">#REF!</definedName>
    <definedName name="_29G_0Extr" localSheetId="2">#REF!</definedName>
    <definedName name="_29G_0Extr" localSheetId="16">#REF!</definedName>
    <definedName name="_29G_0Extr">#REF!</definedName>
    <definedName name="_3">#N/A</definedName>
    <definedName name="_31G_0Extract" localSheetId="2">#REF!</definedName>
    <definedName name="_31G_0Extract" localSheetId="16">#REF!</definedName>
    <definedName name="_31G_0Extract">#REF!</definedName>
    <definedName name="_32IL1_" localSheetId="2">#REF!</definedName>
    <definedName name="_32IL1_" localSheetId="16">#REF!</definedName>
    <definedName name="_32IL1_">#REF!</definedName>
    <definedName name="_5" localSheetId="2">'[3]설직재-1'!#REF!</definedName>
    <definedName name="_5" localSheetId="16">'[3]설직재-1'!#REF!</definedName>
    <definedName name="_5">'[3]설직재-1'!#REF!</definedName>
    <definedName name="_53q45_" hidden="1">{"'용역비'!$A$4:$C$8"}</definedName>
    <definedName name="_7" localSheetId="2">'[3]설직재-1'!#REF!</definedName>
    <definedName name="_7" localSheetId="16">'[3]설직재-1'!#REF!</definedName>
    <definedName name="_7">'[3]설직재-1'!#REF!</definedName>
    <definedName name="_A1" localSheetId="2">#REF!</definedName>
    <definedName name="_A1" localSheetId="16">#REF!</definedName>
    <definedName name="_A1">#REF!</definedName>
    <definedName name="_A146432" localSheetId="2">#REF!</definedName>
    <definedName name="_A146432" localSheetId="16">#REF!</definedName>
    <definedName name="_A146432">#REF!</definedName>
    <definedName name="_A69999" localSheetId="2">#REF!</definedName>
    <definedName name="_A69999" localSheetId="16">#REF!</definedName>
    <definedName name="_A69999">#REF!</definedName>
    <definedName name="_A70000" localSheetId="2">'[4]4-3 보온 기본물량집계'!#REF!</definedName>
    <definedName name="_A70000" localSheetId="16">'[4]4-3 보온 기본물량집계'!#REF!</definedName>
    <definedName name="_A70000">'[4]4-3 보온 기본물량집계'!#REF!</definedName>
    <definedName name="_A70001" localSheetId="2">'[4]4-3 보온 기본물량집계'!#REF!</definedName>
    <definedName name="_A70001" localSheetId="16">'[4]4-3 보온 기본물량집계'!#REF!</definedName>
    <definedName name="_A70001">'[4]4-3 보온 기본물량집계'!#REF!</definedName>
    <definedName name="_A70013" localSheetId="2">#REF!</definedName>
    <definedName name="_A70013" localSheetId="16">#REF!</definedName>
    <definedName name="_A70013">#REF!</definedName>
    <definedName name="_A946432" localSheetId="2">#REF!</definedName>
    <definedName name="_A946432" localSheetId="16">#REF!</definedName>
    <definedName name="_A946432">#REF!</definedName>
    <definedName name="_AA1">[5]공사내역!$A$2</definedName>
    <definedName name="_B140007" localSheetId="2">[6]홍보비디오!#REF!</definedName>
    <definedName name="_B140007" localSheetId="16">[6]홍보비디오!#REF!</definedName>
    <definedName name="_B140007">[6]홍보비디오!#REF!</definedName>
    <definedName name="_b2" localSheetId="2">#REF!</definedName>
    <definedName name="_b2" localSheetId="16">#REF!</definedName>
    <definedName name="_b2">#REF!</definedName>
    <definedName name="_DB11">[7]내역서!$A$15:$L$115</definedName>
    <definedName name="_DB12">[7]내역서!$A$15:$L$115</definedName>
    <definedName name="_DB13">[7]내역서!$A$15:$L$115</definedName>
    <definedName name="_DB14">[7]내역서!$A$15:$L$115</definedName>
    <definedName name="_dB2">[8]내역서!$A$13:$L$134</definedName>
    <definedName name="_dB3">[8]내역서!$A$13:$L$134</definedName>
    <definedName name="_dB4">[8]내역서!$A$13:$L$134</definedName>
    <definedName name="_Dist_Bin" localSheetId="2" hidden="1">#REF!</definedName>
    <definedName name="_Dist_Bin" localSheetId="16" hidden="1">#REF!</definedName>
    <definedName name="_Dist_Bin" hidden="1">#REF!</definedName>
    <definedName name="_Dist_Values" localSheetId="2" hidden="1">#REF!</definedName>
    <definedName name="_Dist_Values" localSheetId="16" hidden="1">#REF!</definedName>
    <definedName name="_Dist_Values" hidden="1">#REF!</definedName>
    <definedName name="_DOG1" localSheetId="2">#REF!</definedName>
    <definedName name="_DOG1" localSheetId="16">#REF!</definedName>
    <definedName name="_DOG1">#REF!</definedName>
    <definedName name="_DOG2" localSheetId="2">#REF!</definedName>
    <definedName name="_DOG2" localSheetId="16">#REF!</definedName>
    <definedName name="_DOG2">#REF!</definedName>
    <definedName name="_DOG22" localSheetId="2">#REF!</definedName>
    <definedName name="_DOG22" localSheetId="16">#REF!</definedName>
    <definedName name="_DOG22">#REF!</definedName>
    <definedName name="_DOG3" localSheetId="2">#REF!</definedName>
    <definedName name="_DOG3" localSheetId="16">#REF!</definedName>
    <definedName name="_DOG3">#REF!</definedName>
    <definedName name="_DOG33" localSheetId="2">#REF!</definedName>
    <definedName name="_DOG33" localSheetId="16">#REF!</definedName>
    <definedName name="_DOG33">#REF!</definedName>
    <definedName name="_DOG4" localSheetId="2">#REF!</definedName>
    <definedName name="_DOG4" localSheetId="16">#REF!</definedName>
    <definedName name="_DOG4">#REF!</definedName>
    <definedName name="_Fil" localSheetId="2" hidden="1">#REF!</definedName>
    <definedName name="_Fil" localSheetId="16" hidden="1">#REF!</definedName>
    <definedName name="_Fil" hidden="1">#REF!</definedName>
    <definedName name="_fil2" localSheetId="2" hidden="1">#REF!</definedName>
    <definedName name="_fil2" localSheetId="16" hidden="1">#REF!</definedName>
    <definedName name="_fil2" hidden="1">#REF!</definedName>
    <definedName name="_Fill" localSheetId="2" hidden="1">#REF!</definedName>
    <definedName name="_Fill" localSheetId="16" hidden="1">#REF!</definedName>
    <definedName name="_Fill" hidden="1">#REF!</definedName>
    <definedName name="_xlnm._FilterDatabase" localSheetId="2" hidden="1">#REF!</definedName>
    <definedName name="_xlnm._FilterDatabase" localSheetId="16" hidden="1">#REF!</definedName>
    <definedName name="_xlnm._FilterDatabase" hidden="1">#REF!</definedName>
    <definedName name="_fll2" localSheetId="2" hidden="1">#REF!</definedName>
    <definedName name="_fll2" localSheetId="16" hidden="1">#REF!</definedName>
    <definedName name="_fll2" hidden="1">#REF!</definedName>
    <definedName name="_IL1" localSheetId="2">#REF!</definedName>
    <definedName name="_IL1" localSheetId="16">#REF!</definedName>
    <definedName name="_IL1">#REF!</definedName>
    <definedName name="_JJ21">[9]중기일위대가!$J$25</definedName>
    <definedName name="_JK21">[9]중기일위대가!$K$25</definedName>
    <definedName name="_JN21">[9]중기일위대가!$I$25</definedName>
    <definedName name="_Key1" localSheetId="2" hidden="1">#REF!</definedName>
    <definedName name="_Key1" localSheetId="16" hidden="1">#REF!</definedName>
    <definedName name="_Key1" hidden="1">#REF!</definedName>
    <definedName name="_Key2" localSheetId="2" hidden="1">#REF!</definedName>
    <definedName name="_Key2" localSheetId="16" hidden="1">#REF!</definedName>
    <definedName name="_Key2" hidden="1">#REF!</definedName>
    <definedName name="_KK5000" localSheetId="2">#REF!</definedName>
    <definedName name="_KK5000" localSheetId="16">#REF!</definedName>
    <definedName name="_KK5000">#REF!</definedName>
    <definedName name="_KK59" localSheetId="2">[10]노임단가!#REF!</definedName>
    <definedName name="_KK59" localSheetId="16">[10]노임단가!#REF!</definedName>
    <definedName name="_KK59">[10]노임단가!#REF!</definedName>
    <definedName name="_L1">'[11]U-TYPE(1)'!$F$10</definedName>
    <definedName name="_lee1" localSheetId="2">#REF!</definedName>
    <definedName name="_lee1" localSheetId="16">#REF!</definedName>
    <definedName name="_lee1">#REF!</definedName>
    <definedName name="_lee2" localSheetId="2">#REF!</definedName>
    <definedName name="_lee2" localSheetId="16">#REF!</definedName>
    <definedName name="_lee2">#REF!</definedName>
    <definedName name="_LP1" localSheetId="2">'[12]부하(성남)'!#REF!</definedName>
    <definedName name="_LP1" localSheetId="16">'[12]부하(성남)'!#REF!</definedName>
    <definedName name="_LP1">'[12]부하(성남)'!#REF!</definedName>
    <definedName name="_LP2" localSheetId="2">#REF!</definedName>
    <definedName name="_LP2" localSheetId="16">#REF!</definedName>
    <definedName name="_LP2">#REF!</definedName>
    <definedName name="_LPB1" localSheetId="2">[13]부하계산서!#REF!</definedName>
    <definedName name="_LPB1" localSheetId="16">[13]부하계산서!#REF!</definedName>
    <definedName name="_LPB1">[13]부하계산서!#REF!</definedName>
    <definedName name="_LPK1" localSheetId="2">[13]부하계산서!#REF!</definedName>
    <definedName name="_LPK1" localSheetId="16">[13]부하계산서!#REF!</definedName>
    <definedName name="_LPK1">[13]부하계산서!#REF!</definedName>
    <definedName name="_LU1" localSheetId="2">'[12]부하(성남)'!#REF!</definedName>
    <definedName name="_LU1" localSheetId="16">'[12]부하(성남)'!#REF!</definedName>
    <definedName name="_LU1">'[12]부하(성남)'!#REF!</definedName>
    <definedName name="_LU2" localSheetId="2">'[12]부하(성남)'!#REF!</definedName>
    <definedName name="_LU2" localSheetId="16">'[12]부하(성남)'!#REF!</definedName>
    <definedName name="_LU2">'[12]부하(성남)'!#REF!</definedName>
    <definedName name="_LV01" localSheetId="2">'[12]부하(성남)'!#REF!</definedName>
    <definedName name="_LV01" localSheetId="16">'[12]부하(성남)'!#REF!</definedName>
    <definedName name="_LV01">'[12]부하(성남)'!#REF!</definedName>
    <definedName name="_o12111" localSheetId="2">'[14]#REF'!#REF!</definedName>
    <definedName name="_o12111" localSheetId="16">'[14]#REF'!#REF!</definedName>
    <definedName name="_o12111">'[14]#REF'!#REF!</definedName>
    <definedName name="_Order1" hidden="1">255</definedName>
    <definedName name="_Order2" hidden="1">255</definedName>
    <definedName name="_PB1" localSheetId="2">#REF!</definedName>
    <definedName name="_PB1" localSheetId="16">#REF!</definedName>
    <definedName name="_PB1">#REF!</definedName>
    <definedName name="_PB2" localSheetId="2">#REF!</definedName>
    <definedName name="_PB2" localSheetId="16">#REF!</definedName>
    <definedName name="_PB2">#REF!</definedName>
    <definedName name="_PB3" localSheetId="2">#REF!</definedName>
    <definedName name="_PB3" localSheetId="16">#REF!</definedName>
    <definedName name="_PB3">#REF!</definedName>
    <definedName name="_PI48" localSheetId="2">#REF!</definedName>
    <definedName name="_PI48" localSheetId="16">#REF!</definedName>
    <definedName name="_PI48">#REF!</definedName>
    <definedName name="_PI60" localSheetId="2">#REF!</definedName>
    <definedName name="_PI60" localSheetId="16">#REF!</definedName>
    <definedName name="_PI60">#REF!</definedName>
    <definedName name="_pill" localSheetId="2" hidden="1">#REF!</definedName>
    <definedName name="_pill" localSheetId="16" hidden="1">#REF!</definedName>
    <definedName name="_pill" hidden="1">#REF!</definedName>
    <definedName name="_q45" hidden="1">{"'용역비'!$A$4:$C$8"}</definedName>
    <definedName name="_RO110" localSheetId="2">#REF!</definedName>
    <definedName name="_RO110" localSheetId="16">#REF!</definedName>
    <definedName name="_RO110">#REF!</definedName>
    <definedName name="_RO22" localSheetId="2">#REF!</definedName>
    <definedName name="_RO22" localSheetId="16">#REF!</definedName>
    <definedName name="_RO22">#REF!</definedName>
    <definedName name="_RO35" localSheetId="2">#REF!</definedName>
    <definedName name="_RO35" localSheetId="16">#REF!</definedName>
    <definedName name="_RO35">#REF!</definedName>
    <definedName name="_RO45" localSheetId="2">#REF!</definedName>
    <definedName name="_RO45" localSheetId="16">#REF!</definedName>
    <definedName name="_RO45">#REF!</definedName>
    <definedName name="_RO60" localSheetId="2">#REF!</definedName>
    <definedName name="_RO60" localSheetId="16">#REF!</definedName>
    <definedName name="_RO60">#REF!</definedName>
    <definedName name="_RO80" localSheetId="2">#REF!</definedName>
    <definedName name="_RO80" localSheetId="16">#REF!</definedName>
    <definedName name="_RO80">#REF!</definedName>
    <definedName name="_SBB1" localSheetId="2">#REF!</definedName>
    <definedName name="_SBB1" localSheetId="16">#REF!</definedName>
    <definedName name="_SBB1">#REF!</definedName>
    <definedName name="_SBB2" localSheetId="2">#REF!</definedName>
    <definedName name="_SBB2" localSheetId="16">#REF!</definedName>
    <definedName name="_SBB2">#REF!</definedName>
    <definedName name="_SBB3" localSheetId="2">#REF!</definedName>
    <definedName name="_SBB3" localSheetId="16">#REF!</definedName>
    <definedName name="_SBB3">#REF!</definedName>
    <definedName name="_SBB4" localSheetId="2">#REF!</definedName>
    <definedName name="_SBB4" localSheetId="16">#REF!</definedName>
    <definedName name="_SBB4">#REF!</definedName>
    <definedName name="_SBB5" localSheetId="2">#REF!</definedName>
    <definedName name="_SBB5" localSheetId="16">#REF!</definedName>
    <definedName name="_SBB5">#REF!</definedName>
    <definedName name="_SHH1" localSheetId="2">#REF!</definedName>
    <definedName name="_SHH1" localSheetId="16">#REF!</definedName>
    <definedName name="_SHH1">#REF!</definedName>
    <definedName name="_SHH2" localSheetId="2">#REF!</definedName>
    <definedName name="_SHH2" localSheetId="16">#REF!</definedName>
    <definedName name="_SHH2">#REF!</definedName>
    <definedName name="_SHH3" localSheetId="2">#REF!</definedName>
    <definedName name="_SHH3" localSheetId="16">#REF!</definedName>
    <definedName name="_SHH3">#REF!</definedName>
    <definedName name="_sn0001" localSheetId="2">[15]도!#REF!</definedName>
    <definedName name="_sn0001" localSheetId="16">[15]도!#REF!</definedName>
    <definedName name="_sn0001">[15]도!#REF!</definedName>
    <definedName name="_Sort" localSheetId="2" hidden="1">#REF!</definedName>
    <definedName name="_Sort" localSheetId="16" hidden="1">#REF!</definedName>
    <definedName name="_Sort" hidden="1">#REF!</definedName>
    <definedName name="_Table1_In1" localSheetId="2" hidden="1">#REF!</definedName>
    <definedName name="_Table1_In1" localSheetId="16" hidden="1">#REF!</definedName>
    <definedName name="_Table1_In1" hidden="1">#REF!</definedName>
    <definedName name="_Table1_Out" localSheetId="2" hidden="1">#REF!</definedName>
    <definedName name="_Table1_Out" localSheetId="16" hidden="1">#REF!</definedName>
    <definedName name="_Table1_Out" hidden="1">#REF!</definedName>
    <definedName name="_Table2_In1" localSheetId="2" hidden="1">#REF!</definedName>
    <definedName name="_Table2_In1" localSheetId="16" hidden="1">#REF!</definedName>
    <definedName name="_Table2_In1" hidden="1">#REF!</definedName>
    <definedName name="_Table2_Out" localSheetId="2" hidden="1">#REF!</definedName>
    <definedName name="_Table2_Out" localSheetId="16" hidden="1">#REF!</definedName>
    <definedName name="_Table2_Out" hidden="1">#REF!</definedName>
    <definedName name="_TON1" localSheetId="2">#REF!</definedName>
    <definedName name="_TON1" localSheetId="16">#REF!</definedName>
    <definedName name="_TON1">#REF!</definedName>
    <definedName name="_TON2" localSheetId="2">#REF!</definedName>
    <definedName name="_TON2" localSheetId="16">#REF!</definedName>
    <definedName name="_TON2">#REF!</definedName>
    <definedName name="_UP1" localSheetId="2">[13]부하계산서!#REF!</definedName>
    <definedName name="_UP1" localSheetId="16">[13]부하계산서!#REF!</definedName>
    <definedName name="_UP1">[13]부하계산서!#REF!</definedName>
    <definedName name="_UP2" localSheetId="2">[13]부하계산서!#REF!</definedName>
    <definedName name="_UP2" localSheetId="16">[13]부하계산서!#REF!</definedName>
    <definedName name="_UP2">[13]부하계산서!#REF!</definedName>
    <definedName name="_WW2" localSheetId="2">#REF!</definedName>
    <definedName name="_WW2" localSheetId="16">#REF!</definedName>
    <definedName name="_WW2">#REF!</definedName>
    <definedName name="_WW3" localSheetId="2">#REF!</definedName>
    <definedName name="_WW3" localSheetId="16">#REF!</definedName>
    <definedName name="_WW3">#REF!</definedName>
    <definedName name="_WW6" localSheetId="2">#REF!</definedName>
    <definedName name="_WW6" localSheetId="16">#REF!</definedName>
    <definedName name="_WW6">#REF!</definedName>
    <definedName name="_WW7" localSheetId="2">#REF!</definedName>
    <definedName name="_WW7" localSheetId="16">#REF!</definedName>
    <definedName name="_WW7">#REF!</definedName>
    <definedName name="_WW8" localSheetId="2">#REF!</definedName>
    <definedName name="_WW8" localSheetId="16">#REF!</definedName>
    <definedName name="_WW8">#REF!</definedName>
    <definedName name="¤C315" localSheetId="2">#REF!</definedName>
    <definedName name="¤C315" localSheetId="16">#REF!</definedName>
    <definedName name="¤C315">#REF!</definedName>
    <definedName name="¤Ç315" localSheetId="2">#REF!</definedName>
    <definedName name="¤Ç315" localSheetId="16">#REF!</definedName>
    <definedName name="¤Ç315">#REF!</definedName>
    <definedName name="\0">#N/A</definedName>
    <definedName name="\a" localSheetId="2">#REF!</definedName>
    <definedName name="\a" localSheetId="16">#REF!</definedName>
    <definedName name="\a">#REF!</definedName>
    <definedName name="\c" localSheetId="2">#REF!</definedName>
    <definedName name="\c" localSheetId="16">#REF!</definedName>
    <definedName name="\c">#REF!</definedName>
    <definedName name="\d" localSheetId="2">#REF!</definedName>
    <definedName name="\d" localSheetId="16">#REF!</definedName>
    <definedName name="\d">#REF!</definedName>
    <definedName name="\g" localSheetId="2">'[1]N賃率-職'!#REF!</definedName>
    <definedName name="\g" localSheetId="16">'[1]N賃率-職'!#REF!</definedName>
    <definedName name="\g">'[1]N賃率-職'!#REF!</definedName>
    <definedName name="\i" localSheetId="2">#REF!</definedName>
    <definedName name="\i" localSheetId="16">#REF!</definedName>
    <definedName name="\i">#REF!</definedName>
    <definedName name="\m" localSheetId="2">#REF!</definedName>
    <definedName name="\m" localSheetId="16">#REF!</definedName>
    <definedName name="\m">#REF!</definedName>
    <definedName name="\n" localSheetId="2">#REF!</definedName>
    <definedName name="\n" localSheetId="16">#REF!</definedName>
    <definedName name="\n">#REF!</definedName>
    <definedName name="\p" localSheetId="2">#REF!</definedName>
    <definedName name="\p" localSheetId="16">#REF!</definedName>
    <definedName name="\p">#REF!</definedName>
    <definedName name="\q" localSheetId="2">[16]일위!#REF!</definedName>
    <definedName name="\q" localSheetId="16">[16]일위!#REF!</definedName>
    <definedName name="\q">[16]일위!#REF!</definedName>
    <definedName name="\x">#N/A</definedName>
    <definedName name="\z">#N/A</definedName>
    <definedName name="A" localSheetId="2">#REF!</definedName>
    <definedName name="A" localSheetId="16">#REF!</definedName>
    <definedName name="A">#REF!</definedName>
    <definedName name="A.A.A." localSheetId="2">'[17]산#3-2-2'!#REF!</definedName>
    <definedName name="A.A.A." localSheetId="16">'[17]산#3-2-2'!#REF!</definedName>
    <definedName name="A.A.A.">'[17]산#3-2-2'!#REF!</definedName>
    <definedName name="A_" localSheetId="2">#REF!</definedName>
    <definedName name="A_" localSheetId="16">#REF!</definedName>
    <definedName name="A_">#REF!</definedName>
    <definedName name="a0">'[18]POL6차-PIPING'!$J$41</definedName>
    <definedName name="A00" localSheetId="2">#REF!</definedName>
    <definedName name="A00" localSheetId="16">#REF!</definedName>
    <definedName name="A00">#REF!</definedName>
    <definedName name="aa" localSheetId="2">#REF!</definedName>
    <definedName name="aa" localSheetId="16">#REF!</definedName>
    <definedName name="aa">#REF!</definedName>
    <definedName name="AAA" hidden="1">{"'용역비'!$A$4:$C$8"}</definedName>
    <definedName name="AAAA" localSheetId="2">#REF!</definedName>
    <definedName name="AAAA" localSheetId="16">#REF!</definedName>
    <definedName name="AAAA">#REF!</definedName>
    <definedName name="AAAAA" localSheetId="2">#REF!</definedName>
    <definedName name="AAAAA" localSheetId="16">#REF!</definedName>
    <definedName name="AAAAA">#REF!</definedName>
    <definedName name="AB" localSheetId="2">'[19]#REF'!#REF!</definedName>
    <definedName name="AB" localSheetId="16">'[19]#REF'!#REF!</definedName>
    <definedName name="AB">'[19]#REF'!#REF!</definedName>
    <definedName name="ABC" localSheetId="2">#REF!</definedName>
    <definedName name="ABC" localSheetId="16">#REF!</definedName>
    <definedName name="ABC">#REF!</definedName>
    <definedName name="AccessDatabase" hidden="1">"D:\공무jaje\98년품의-수불\98146.mdb"</definedName>
    <definedName name="AFC설비" localSheetId="2">#REF!</definedName>
    <definedName name="AFC설비" localSheetId="16">#REF!</definedName>
    <definedName name="AFC설비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FRK2" localSheetId="2">#REF!</definedName>
    <definedName name="ANFRK2" localSheetId="16">#REF!</definedName>
    <definedName name="ANFRK2">#REF!</definedName>
    <definedName name="ANFRK3" localSheetId="2">#REF!</definedName>
    <definedName name="ANFRK3" localSheetId="16">#REF!</definedName>
    <definedName name="ANFRK3">#REF!</definedName>
    <definedName name="anfrkk" localSheetId="2">#REF!</definedName>
    <definedName name="anfrkk" localSheetId="16">#REF!</definedName>
    <definedName name="anfrkk">#REF!</definedName>
    <definedName name="ap_s_t" localSheetId="2">#REF!</definedName>
    <definedName name="ap_s_t" localSheetId="16">#REF!</definedName>
    <definedName name="ap_s_t">#REF!</definedName>
    <definedName name="as" localSheetId="2">[20]총괄표!#REF!</definedName>
    <definedName name="as" localSheetId="16">[20]총괄표!#REF!</definedName>
    <definedName name="as">[20]총괄표!#REF!</definedName>
    <definedName name="asaasa" localSheetId="2">#REF!</definedName>
    <definedName name="asaasa" localSheetId="16">#REF!</definedName>
    <definedName name="asaasa">#REF!</definedName>
    <definedName name="asdf" localSheetId="2">#REF!</definedName>
    <definedName name="asdf" localSheetId="16">#REF!</definedName>
    <definedName name="asdf">#REF!</definedName>
    <definedName name="AZX" localSheetId="2">#REF!</definedName>
    <definedName name="AZX" localSheetId="16">#REF!</definedName>
    <definedName name="AZX">#REF!</definedName>
    <definedName name="a합" localSheetId="2">'[21]94'!#REF!</definedName>
    <definedName name="a합" localSheetId="16">'[21]94'!#REF!</definedName>
    <definedName name="a합">'[21]94'!#REF!</definedName>
    <definedName name="B" localSheetId="2">#REF!</definedName>
    <definedName name="B" localSheetId="16">#REF!</definedName>
    <definedName name="B">#REF!</definedName>
    <definedName name="B.B.B" localSheetId="2">'[17]#REF'!#REF!</definedName>
    <definedName name="B.B.B" localSheetId="16">'[17]#REF'!#REF!</definedName>
    <definedName name="B.B.B">'[17]#REF'!#REF!</definedName>
    <definedName name="B.B.B.">'[17]산#3-1'!$J$41</definedName>
    <definedName name="B_" localSheetId="2">#REF!</definedName>
    <definedName name="B_" localSheetId="16">#REF!</definedName>
    <definedName name="B_">#REF!</definedName>
    <definedName name="B1B" localSheetId="2">#REF!</definedName>
    <definedName name="B1B" localSheetId="16">#REF!</definedName>
    <definedName name="B1B">#REF!</definedName>
    <definedName name="B2B" localSheetId="2">#REF!</definedName>
    <definedName name="B2B" localSheetId="16">#REF!</definedName>
    <definedName name="B2B">#REF!</definedName>
    <definedName name="B2BERP합계">[22]B2BERP!$I$24</definedName>
    <definedName name="B3B" localSheetId="2">#REF!</definedName>
    <definedName name="B3B" localSheetId="16">#REF!</definedName>
    <definedName name="B3B">#REF!</definedName>
    <definedName name="B4B" localSheetId="2">#REF!</definedName>
    <definedName name="B4B" localSheetId="16">#REF!</definedName>
    <definedName name="B4B">#REF!</definedName>
    <definedName name="B5B" localSheetId="2">[23]교각1!#REF!</definedName>
    <definedName name="B5B" localSheetId="16">[23]교각1!#REF!</definedName>
    <definedName name="B5B">[23]교각1!#REF!</definedName>
    <definedName name="B6B" localSheetId="2">[23]교각1!#REF!</definedName>
    <definedName name="B6B" localSheetId="16">[23]교각1!#REF!</definedName>
    <definedName name="B6B">[23]교각1!#REF!</definedName>
    <definedName name="B7B" localSheetId="2">[23]교각1!#REF!</definedName>
    <definedName name="B7B" localSheetId="16">[23]교각1!#REF!</definedName>
    <definedName name="B7B">[23]교각1!#REF!</definedName>
    <definedName name="BOM_OF_ECP" localSheetId="2">#REF!</definedName>
    <definedName name="BOM_OF_ECP" localSheetId="16">#REF!</definedName>
    <definedName name="BOM_OF_ECP">#REF!</definedName>
    <definedName name="Book1_Sheet2_List" localSheetId="2">#REF!</definedName>
    <definedName name="Book1_Sheet2_List" localSheetId="16">#REF!</definedName>
    <definedName name="Book1_Sheet2_List">#REF!</definedName>
    <definedName name="B형안내판" localSheetId="2">'[10]#REF'!#REF!</definedName>
    <definedName name="B형안내판" localSheetId="16">'[10]#REF'!#REF!</definedName>
    <definedName name="B형안내판">'[10]#REF'!#REF!</definedName>
    <definedName name="C.C.C." localSheetId="2">'[17]산#3-2-2'!#REF!</definedName>
    <definedName name="C.C.C." localSheetId="16">'[17]산#3-2-2'!#REF!</definedName>
    <definedName name="C.C.C.">'[17]산#3-2-2'!#REF!</definedName>
    <definedName name="C_" localSheetId="2">[3]제직재!#REF!</definedName>
    <definedName name="C_" localSheetId="16">[3]제직재!#REF!</definedName>
    <definedName name="C_">[3]제직재!#REF!</definedName>
    <definedName name="CA" localSheetId="2">#REF!</definedName>
    <definedName name="CA" localSheetId="16">#REF!</definedName>
    <definedName name="CA">#REF!</definedName>
    <definedName name="CC" localSheetId="2">#REF!</definedName>
    <definedName name="CC" localSheetId="16">#REF!</definedName>
    <definedName name="CC">#REF!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dc" localSheetId="2">#REF!</definedName>
    <definedName name="ccdc" localSheetId="16">#REF!</definedName>
    <definedName name="ccdc">#REF!</definedName>
    <definedName name="CCTV및장애자편의설비" localSheetId="2">#REF!</definedName>
    <definedName name="CCTV및장애자편의설비" localSheetId="16">#REF!</definedName>
    <definedName name="CCTV및장애자편의설비">#REF!</definedName>
    <definedName name="CCTV설비" localSheetId="2">#REF!</definedName>
    <definedName name="CCTV설비" localSheetId="16">#REF!</definedName>
    <definedName name="CCTV설비">#REF!</definedName>
    <definedName name="cgmh" hidden="1">{"'용역비'!$A$4:$C$8"}</definedName>
    <definedName name="chd" localSheetId="2">[24]직노!#REF!</definedName>
    <definedName name="chd" localSheetId="16">[24]직노!#REF!</definedName>
    <definedName name="chd">[24]직노!#REF!</definedName>
    <definedName name="CM" localSheetId="2">#REF!</definedName>
    <definedName name="CM" localSheetId="16">#REF!</definedName>
    <definedName name="CM">#REF!</definedName>
    <definedName name="CODE">[25]code!$A$1:$Z$500</definedName>
    <definedName name="CZ" localSheetId="2">#REF!</definedName>
    <definedName name="CZ" localSheetId="16">#REF!</definedName>
    <definedName name="CZ">#REF!</definedName>
    <definedName name="D" localSheetId="2">#REF!</definedName>
    <definedName name="D" localSheetId="16">#REF!</definedName>
    <definedName name="D">#REF!</definedName>
    <definedName name="D.D.D." localSheetId="2">'[17]산#3-2'!#REF!</definedName>
    <definedName name="D.D.D." localSheetId="16">'[17]산#3-2'!#REF!</definedName>
    <definedName name="D.D.D.">'[17]산#3-2'!#REF!</definedName>
    <definedName name="DAN" localSheetId="2">#REF!</definedName>
    <definedName name="DAN" localSheetId="16">#REF!</definedName>
    <definedName name="DAN">#REF!</definedName>
    <definedName name="danga">[26]danga!$A$1:$M$235</definedName>
    <definedName name="data" localSheetId="2">#REF!</definedName>
    <definedName name="data" localSheetId="16">#REF!</definedName>
    <definedName name="data">#REF!</definedName>
    <definedName name="DATA1" localSheetId="2">#REF!</definedName>
    <definedName name="DATA1" localSheetId="16">#REF!</definedName>
    <definedName name="DATA1">#REF!</definedName>
    <definedName name="_xlnm.Database" localSheetId="2">#REF!</definedName>
    <definedName name="_xlnm.Database" localSheetId="16">#REF!</definedName>
    <definedName name="_xlnm.Database">#REF!</definedName>
    <definedName name="database2" localSheetId="2">#REF!</definedName>
    <definedName name="database2" localSheetId="16">#REF!</definedName>
    <definedName name="database2">#REF!</definedName>
    <definedName name="DC" localSheetId="2">[27]업무!#REF!</definedName>
    <definedName name="DC" localSheetId="16">[27]업무!#REF!</definedName>
    <definedName name="DC">[27]업무!#REF!</definedName>
    <definedName name="DD" localSheetId="2">#REF!</definedName>
    <definedName name="DD" localSheetId="16">#REF!</definedName>
    <definedName name="DD">#REF!</definedName>
    <definedName name="DD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dd" localSheetId="2">'[3]설직재-1'!#REF!</definedName>
    <definedName name="dddd" localSheetId="16">'[3]설직재-1'!#REF!</definedName>
    <definedName name="dddd">'[3]설직재-1'!#REF!</definedName>
    <definedName name="ddddd" localSheetId="2" hidden="1">#REF!</definedName>
    <definedName name="ddddd" localSheetId="16" hidden="1">#REF!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S" localSheetId="2">BlankMacro1</definedName>
    <definedName name="DDS" localSheetId="16">BlankMacro1</definedName>
    <definedName name="DDS">BlankMacro1</definedName>
    <definedName name="DDW" localSheetId="2">BlankMacro1</definedName>
    <definedName name="DDW" localSheetId="16">BlankMacro1</definedName>
    <definedName name="DDW">BlankMacro1</definedName>
    <definedName name="del">[28]공사현황!$B$2:$B$8,[28]공사현황!$B$11:$G$14</definedName>
    <definedName name="dfd" localSheetId="2">BlankMacro1</definedName>
    <definedName name="dfd" localSheetId="16">BlankMacro1</definedName>
    <definedName name="dfd">BlankMacro1</definedName>
    <definedName name="DFEE" localSheetId="2" hidden="1">#REF!</definedName>
    <definedName name="DFEE" localSheetId="16" hidden="1">#REF!</definedName>
    <definedName name="DFEE" hidden="1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hj" hidden="1">{"'용역비'!$A$4:$C$8"}</definedName>
    <definedName name="DIA" localSheetId="2">[23]교각1!#REF!</definedName>
    <definedName name="DIA" localSheetId="16">[23]교각1!#REF!</definedName>
    <definedName name="DIA">[23]교각1!#REF!</definedName>
    <definedName name="DKD" localSheetId="2">BlankMacro1</definedName>
    <definedName name="DKD" localSheetId="16">BlankMacro1</definedName>
    <definedName name="DKD">BlankMacro1</definedName>
    <definedName name="DKE" localSheetId="2">BlankMacro1</definedName>
    <definedName name="DKE" localSheetId="16">BlankMacro1</definedName>
    <definedName name="DKE">BlankMacro1</definedName>
    <definedName name="DKSG" localSheetId="2" hidden="1">#REF!</definedName>
    <definedName name="DKSG" localSheetId="16" hidden="1">#REF!</definedName>
    <definedName name="DKSG" hidden="1">#REF!</definedName>
    <definedName name="DKSGMLWJD" localSheetId="2" hidden="1">#REF!</definedName>
    <definedName name="DKSGMLWJD" localSheetId="16" hidden="1">#REF!</definedName>
    <definedName name="DKSGMLWJD" hidden="1">#REF!</definedName>
    <definedName name="dldldl" localSheetId="2">'[10]#REF'!#REF!</definedName>
    <definedName name="dldldl" localSheetId="16">'[10]#REF'!#REF!</definedName>
    <definedName name="dldldl">'[10]#REF'!#REF!</definedName>
    <definedName name="DNS" localSheetId="2">#REF!</definedName>
    <definedName name="DNS" localSheetId="16">#REF!</definedName>
    <definedName name="DNS">#REF!</definedName>
    <definedName name="Dp" localSheetId="2" hidden="1">#REF!</definedName>
    <definedName name="Dp" localSheetId="16" hidden="1">#REF!</definedName>
    <definedName name="Dp" hidden="1">#REF!</definedName>
    <definedName name="DRIVE" localSheetId="2">#REF!</definedName>
    <definedName name="DRIVE" localSheetId="16">#REF!</definedName>
    <definedName name="DRIVE">#REF!</definedName>
    <definedName name="drsg" localSheetId="2">#REF!</definedName>
    <definedName name="drsg" localSheetId="16">#REF!</definedName>
    <definedName name="drsg">#REF!</definedName>
    <definedName name="DS" localSheetId="2">BlankMacro1</definedName>
    <definedName name="DS" localSheetId="16">BlankMacro1</definedName>
    <definedName name="DS">BlankMacro1</definedName>
    <definedName name="dsgfggg" localSheetId="2" hidden="1">#REF!</definedName>
    <definedName name="dsgfggg" localSheetId="16" hidden="1">#REF!</definedName>
    <definedName name="dsgfggg" hidden="1">#REF!</definedName>
    <definedName name="DWS" localSheetId="2">BlankMacro1</definedName>
    <definedName name="DWS" localSheetId="16">BlankMacro1</definedName>
    <definedName name="DWS">BlankMacro1</definedName>
    <definedName name="E" localSheetId="2">#REF!</definedName>
    <definedName name="E" localSheetId="16">#REF!</definedName>
    <definedName name="E">#REF!</definedName>
    <definedName name="E.E.E." localSheetId="2">'[17]#REF'!#REF!</definedName>
    <definedName name="E.E.E." localSheetId="16">'[17]#REF'!#REF!</definedName>
    <definedName name="E.E.E.">'[17]#REF'!#REF!</definedName>
    <definedName name="ED" localSheetId="2" hidden="1">#REF!</definedName>
    <definedName name="ED" localSheetId="16" hidden="1">#REF!</definedName>
    <definedName name="ED" hidden="1">#REF!</definedName>
    <definedName name="edgh" localSheetId="2">#REF!</definedName>
    <definedName name="edgh" localSheetId="16">#REF!</definedName>
    <definedName name="edgh">#REF!</definedName>
    <definedName name="edtgh" localSheetId="2">#REF!</definedName>
    <definedName name="edtgh" localSheetId="16">#REF!</definedName>
    <definedName name="edtgh">#REF!</definedName>
    <definedName name="EE" localSheetId="2">'[14]WEIGHT LIST'!#REF!</definedName>
    <definedName name="EE" localSheetId="16">'[14]WEIGHT LIST'!#REF!</definedName>
    <definedName name="EE">'[14]WEIGHT LIST'!#REF!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j" hidden="1">{"'용역비'!$A$4:$C$8"}</definedName>
    <definedName name="Emst10" localSheetId="2">#REF!</definedName>
    <definedName name="Emst10" localSheetId="16">#REF!</definedName>
    <definedName name="Emst10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RER" localSheetId="2">#REF!</definedName>
    <definedName name="ERER" localSheetId="16">#REF!</definedName>
    <definedName name="ERER">#REF!</definedName>
    <definedName name="ertyertye" hidden="1">{"'용역비'!$A$4:$C$8"}</definedName>
    <definedName name="etyj" hidden="1">{"'용역비'!$A$4:$C$8"}</definedName>
    <definedName name="etyjj" hidden="1">{"'용역비'!$A$4:$C$8"}</definedName>
    <definedName name="_xlnm.Extract" localSheetId="2">#REF!</definedName>
    <definedName name="_xlnm.Extract" localSheetId="16">#REF!</definedName>
    <definedName name="_xlnm.Extract">#REF!</definedName>
    <definedName name="f" localSheetId="2" hidden="1">#REF!</definedName>
    <definedName name="f" localSheetId="16" hidden="1">#REF!</definedName>
    <definedName name="f" hidden="1">#REF!</definedName>
    <definedName name="F.F.F." localSheetId="2">'[17]산#3-2-2'!#REF!</definedName>
    <definedName name="F.F.F." localSheetId="16">'[17]산#3-2-2'!#REF!</definedName>
    <definedName name="F.F.F.">'[17]산#3-2-2'!#REF!</definedName>
    <definedName name="F1F" localSheetId="2">[23]교각1!#REF!</definedName>
    <definedName name="F1F" localSheetId="16">[23]교각1!#REF!</definedName>
    <definedName name="F1F">[23]교각1!#REF!</definedName>
    <definedName name="F2F" localSheetId="2">[23]교각1!#REF!</definedName>
    <definedName name="F2F" localSheetId="16">[23]교각1!#REF!</definedName>
    <definedName name="F2F">[23]교각1!#REF!</definedName>
    <definedName name="F3F" localSheetId="2">[23]교각1!#REF!</definedName>
    <definedName name="F3F" localSheetId="16">[23]교각1!#REF!</definedName>
    <definedName name="F3F">[23]교각1!#REF!</definedName>
    <definedName name="FFDGGFD" localSheetId="2">#REF!</definedName>
    <definedName name="FFDGGFD" localSheetId="16">#REF!</definedName>
    <definedName name="FFDGGFD">#REF!</definedName>
    <definedName name="fff">[29]내역서!$AB$415</definedName>
    <definedName name="FFFF" localSheetId="2">#REF!</definedName>
    <definedName name="FFFF" localSheetId="16">#REF!</definedName>
    <definedName name="FFFF">#REF!</definedName>
    <definedName name="FFFFF" localSheetId="2">#REF!</definedName>
    <definedName name="FFFFF" localSheetId="16">#REF!</definedName>
    <definedName name="FFFFF">#REF!</definedName>
    <definedName name="FG" localSheetId="2">#REF!</definedName>
    <definedName name="FG" localSheetId="16">#REF!</definedName>
    <definedName name="FG">#REF!</definedName>
    <definedName name="FGGG" localSheetId="2">#REF!</definedName>
    <definedName name="FGGG" localSheetId="16">#REF!</definedName>
    <definedName name="FGGG">#REF!</definedName>
    <definedName name="FHFH" hidden="1">[30]수량산출!$A$1:$A$8561</definedName>
    <definedName name="FHFK" localSheetId="2" hidden="1">[30]수량산출!#REF!</definedName>
    <definedName name="FHFK" localSheetId="16" hidden="1">[30]수량산출!#REF!</definedName>
    <definedName name="FHFK" hidden="1">[30]수량산출!#REF!</definedName>
    <definedName name="fhigr" localSheetId="2">[31]!BlankMacro1</definedName>
    <definedName name="fhigr" localSheetId="16">[31]!BlankMacro1</definedName>
    <definedName name="fhigr">[31]!BlankMacro1</definedName>
    <definedName name="FHIGR1" localSheetId="2">[31]!BlankMacro1</definedName>
    <definedName name="FHIGR1" localSheetId="16">[31]!BlankMacro1</definedName>
    <definedName name="FHIGR1">[31]!BlankMacro1</definedName>
    <definedName name="FK" hidden="1">{"'용역비'!$A$4:$C$8"}</definedName>
    <definedName name="FN" localSheetId="2">[23]교각1!#REF!</definedName>
    <definedName name="FN" localSheetId="16">[23]교각1!#REF!</definedName>
    <definedName name="FN">[23]교각1!#REF!</definedName>
    <definedName name="G.G.G." localSheetId="2">'[17]#REF'!#REF!</definedName>
    <definedName name="G.G.G." localSheetId="16">'[17]#REF'!#REF!</definedName>
    <definedName name="G.G.G.">'[17]#REF'!#REF!</definedName>
    <definedName name="GAB" localSheetId="2">#REF!</definedName>
    <definedName name="GAB" localSheetId="16">#REF!</definedName>
    <definedName name="GAB">#REF!</definedName>
    <definedName name="GEMCO" localSheetId="2" hidden="1">#REF!</definedName>
    <definedName name="GEMCO" localSheetId="16" hidden="1">#REF!</definedName>
    <definedName name="GEMCO" hidden="1">#REF!</definedName>
    <definedName name="GFD" localSheetId="2">#REF!</definedName>
    <definedName name="GFD" localSheetId="16">#REF!</definedName>
    <definedName name="GFD">#REF!</definedName>
    <definedName name="gg" localSheetId="2">#REF!</definedName>
    <definedName name="gg" localSheetId="16">#REF!</definedName>
    <definedName name="gg">#REF!</definedName>
    <definedName name="GG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g" localSheetId="2">#REF!</definedName>
    <definedName name="gggg" localSheetId="16">#REF!</definedName>
    <definedName name="gggg">#REF!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localSheetId="2">#REF!</definedName>
    <definedName name="GH" localSheetId="16">#REF!</definedName>
    <definedName name="GH">#REF!</definedName>
    <definedName name="GMLWD" localSheetId="2" hidden="1">#REF!</definedName>
    <definedName name="GMLWD" localSheetId="16" hidden="1">#REF!</definedName>
    <definedName name="GMLWD" hidden="1">#REF!</definedName>
    <definedName name="grto" localSheetId="2">#REF!</definedName>
    <definedName name="grto" localSheetId="16">#REF!</definedName>
    <definedName name="grto">#REF!</definedName>
    <definedName name="gus">[32]Sheet3!$A$5</definedName>
    <definedName name="H" localSheetId="2">#REF!</definedName>
    <definedName name="H" localSheetId="16">#REF!</definedName>
    <definedName name="H">#REF!</definedName>
    <definedName name="H1H" localSheetId="2">#REF!</definedName>
    <definedName name="H1H" localSheetId="16">#REF!</definedName>
    <definedName name="H1H">#REF!</definedName>
    <definedName name="H2H" localSheetId="2">#REF!</definedName>
    <definedName name="H2H" localSheetId="16">#REF!</definedName>
    <definedName name="H2H">#REF!</definedName>
    <definedName name="H3H" localSheetId="2">#REF!</definedName>
    <definedName name="H3H" localSheetId="16">#REF!</definedName>
    <definedName name="H3H">#REF!</definedName>
    <definedName name="H4H" localSheetId="2">#REF!</definedName>
    <definedName name="H4H" localSheetId="16">#REF!</definedName>
    <definedName name="H4H">#REF!</definedName>
    <definedName name="han_code" localSheetId="2">[33]!han_code</definedName>
    <definedName name="han_code" localSheetId="16">[33]!han_code</definedName>
    <definedName name="han_code">[33]!han_code</definedName>
    <definedName name="HH" localSheetId="2">[23]교각1!#REF!</definedName>
    <definedName name="HH" localSheetId="16">[23]교각1!#REF!</definedName>
    <definedName name="HH">[23]교각1!#REF!</definedName>
    <definedName name="HHH" localSheetId="2" hidden="1">#REF!</definedName>
    <definedName name="HHH" localSheetId="16" hidden="1">#REF!</definedName>
    <definedName name="HHH" hidden="1">#REF!</definedName>
    <definedName name="HHHH" localSheetId="2" hidden="1">#REF!</definedName>
    <definedName name="HHHH" localSheetId="16" hidden="1">#REF!</definedName>
    <definedName name="HHHH" hidden="1">#REF!</definedName>
    <definedName name="HS" localSheetId="2">[23]교각1!#REF!</definedName>
    <definedName name="HS" localSheetId="16">[23]교각1!#REF!</definedName>
    <definedName name="HS">[23]교각1!#REF!</definedName>
    <definedName name="HTML_CodePage" hidden="1">949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ID" localSheetId="2">#REF!,#REF!</definedName>
    <definedName name="ID" localSheetId="16">#REF!,#REF!</definedName>
    <definedName name="ID">#REF!,#REF!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 localSheetId="2">#REF!</definedName>
    <definedName name="IL" localSheetId="16">#REF!</definedName>
    <definedName name="IL">#REF!</definedName>
    <definedName name="ilch">[26]ilch!$A$3:$M$25</definedName>
    <definedName name="J" hidden="1">{"'용역비'!$A$4:$C$8"}</definedName>
    <definedName name="JH">[34]정부노임단가!$A$5:$F$215</definedName>
    <definedName name="JJ">[35]정부노임단가!$A$5:$F$215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v" localSheetId="2">BlankMacro1</definedName>
    <definedName name="jv" localSheetId="16">BlankMacro1</definedName>
    <definedName name="jv">BlankMacro1</definedName>
    <definedName name="K" localSheetId="2">#REF!</definedName>
    <definedName name="K" localSheetId="16">#REF!</definedName>
    <definedName name="K">#REF!</definedName>
    <definedName name="KA">'[36]조도계산서 (도서)'!$B$61:$E$68</definedName>
    <definedName name="KFJG" localSheetId="2">#REF!</definedName>
    <definedName name="KFJG" localSheetId="16">#REF!</definedName>
    <definedName name="KFJG">#REF!</definedName>
    <definedName name="KK">[34]정부노임단가!$A$5:$F$215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o" localSheetId="2">#REF!</definedName>
    <definedName name="ko" localSheetId="16">#REF!</definedName>
    <definedName name="ko">#REF!</definedName>
    <definedName name="KYA" localSheetId="2">'[37]산#2-1 (2)'!#REF!</definedName>
    <definedName name="KYA" localSheetId="16">'[37]산#2-1 (2)'!#REF!</definedName>
    <definedName name="KYA">'[37]산#2-1 (2)'!#REF!</definedName>
    <definedName name="L" localSheetId="2">#REF!</definedName>
    <definedName name="L" localSheetId="16">#REF!</definedName>
    <definedName name="L">#REF!</definedName>
    <definedName name="L1L" localSheetId="2">#REF!</definedName>
    <definedName name="L1L" localSheetId="16">#REF!</definedName>
    <definedName name="L1L">#REF!</definedName>
    <definedName name="L2L" localSheetId="2">#REF!</definedName>
    <definedName name="L2L" localSheetId="16">#REF!</definedName>
    <definedName name="L2L">#REF!</definedName>
    <definedName name="L3L" localSheetId="2">#REF!</definedName>
    <definedName name="L3L" localSheetId="16">#REF!</definedName>
    <definedName name="L3L">#REF!</definedName>
    <definedName name="L4L" localSheetId="2">#REF!</definedName>
    <definedName name="L4L" localSheetId="16">#REF!</definedName>
    <definedName name="L4L">#REF!</definedName>
    <definedName name="labor" localSheetId="2">#REF!</definedName>
    <definedName name="labor" localSheetId="16">#REF!</definedName>
    <definedName name="labor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EE" localSheetId="2">#REF!</definedName>
    <definedName name="LEE" localSheetId="16">#REF!</definedName>
    <definedName name="LEE">#REF!</definedName>
    <definedName name="leee" localSheetId="2">#REF!</definedName>
    <definedName name="leee" localSheetId="16">#REF!</definedName>
    <definedName name="leee">#REF!</definedName>
    <definedName name="li" hidden="1">{"'용역비'!$A$4:$C$8"}</definedName>
    <definedName name="ll" localSheetId="2">'[38]전차선로 물량표'!#REF!</definedName>
    <definedName name="ll" localSheetId="16">'[38]전차선로 물량표'!#REF!</definedName>
    <definedName name="ll">'[38]전차선로 물량표'!#REF!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2">'[39]공통(20-91)'!#REF!</definedName>
    <definedName name="lll" localSheetId="16">'[39]공통(20-91)'!#REF!</definedName>
    <definedName name="lll">'[39]공통(20-91)'!#REF!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1A" localSheetId="2">'[12]부하(성남)'!#REF!</definedName>
    <definedName name="LP1A" localSheetId="16">'[12]부하(성남)'!#REF!</definedName>
    <definedName name="LP1A">'[12]부하(성남)'!#REF!</definedName>
    <definedName name="LP1B" localSheetId="2">[13]부하계산서!#REF!</definedName>
    <definedName name="LP1B" localSheetId="16">[13]부하계산서!#REF!</definedName>
    <definedName name="LP1B">[13]부하계산서!#REF!</definedName>
    <definedName name="LP3A" localSheetId="2">'[12]부하(성남)'!#REF!</definedName>
    <definedName name="LP3A" localSheetId="16">'[12]부하(성남)'!#REF!</definedName>
    <definedName name="LP3A">'[12]부하(성남)'!#REF!</definedName>
    <definedName name="LPB" localSheetId="2">'[12]부하(성남)'!#REF!</definedName>
    <definedName name="LPB" localSheetId="16">'[12]부하(성남)'!#REF!</definedName>
    <definedName name="LPB">'[12]부하(성남)'!#REF!</definedName>
    <definedName name="LPBA" localSheetId="2">[13]부하계산서!#REF!</definedName>
    <definedName name="LPBA" localSheetId="16">[13]부하계산서!#REF!</definedName>
    <definedName name="LPBA">[13]부하계산서!#REF!</definedName>
    <definedName name="LPKA" localSheetId="2">[13]부하계산서!#REF!</definedName>
    <definedName name="LPKA" localSheetId="16">[13]부하계산서!#REF!</definedName>
    <definedName name="LPKA">[13]부하계산서!#REF!</definedName>
    <definedName name="LPKB" localSheetId="2">[13]부하계산서!#REF!</definedName>
    <definedName name="LPKB" localSheetId="16">[13]부하계산서!#REF!</definedName>
    <definedName name="LPKB">[13]부하계산서!#REF!</definedName>
    <definedName name="LPM" localSheetId="2">[13]부하계산서!#REF!</definedName>
    <definedName name="LPM" localSheetId="16">[13]부하계산서!#REF!</definedName>
    <definedName name="LPM">[13]부하계산서!#REF!</definedName>
    <definedName name="LPMA" localSheetId="2">[13]부하계산서!#REF!</definedName>
    <definedName name="LPMA" localSheetId="16">[13]부하계산서!#REF!</definedName>
    <definedName name="LPMA">[13]부하계산서!#REF!</definedName>
    <definedName name="LPO" localSheetId="2">[13]부하계산서!#REF!</definedName>
    <definedName name="LPO" localSheetId="16">[13]부하계산서!#REF!</definedName>
    <definedName name="LPO">[13]부하계산서!#REF!</definedName>
    <definedName name="LPOA" localSheetId="2">[13]부하계산서!#REF!</definedName>
    <definedName name="LPOA" localSheetId="16">[13]부하계산서!#REF!</definedName>
    <definedName name="LPOA">[13]부하계산서!#REF!</definedName>
    <definedName name="LV02A" localSheetId="2">[13]부하계산서!#REF!</definedName>
    <definedName name="LV02A" localSheetId="16">[13]부하계산서!#REF!</definedName>
    <definedName name="LV02A">[13]부하계산서!#REF!</definedName>
    <definedName name="LV02B" localSheetId="2">[13]부하계산서!#REF!</definedName>
    <definedName name="LV02B" localSheetId="16">[13]부하계산서!#REF!</definedName>
    <definedName name="LV02B">[13]부하계산서!#REF!</definedName>
    <definedName name="LV04A" localSheetId="2">[13]부하계산서!#REF!</definedName>
    <definedName name="LV04A" localSheetId="16">[13]부하계산서!#REF!</definedName>
    <definedName name="LV04A">[13]부하계산서!#REF!</definedName>
    <definedName name="LV04B" localSheetId="2">[13]부하계산서!#REF!</definedName>
    <definedName name="LV04B" localSheetId="16">[13]부하계산서!#REF!</definedName>
    <definedName name="LV04B">[13]부하계산서!#REF!</definedName>
    <definedName name="m" localSheetId="2">#REF!</definedName>
    <definedName name="m" localSheetId="16">#REF!</definedName>
    <definedName name="m">#REF!</definedName>
    <definedName name="Macro10" localSheetId="2">[40]!Macro10</definedName>
    <definedName name="Macro10" localSheetId="16">[40]!Macro10</definedName>
    <definedName name="Macro10">[40]!Macro10</definedName>
    <definedName name="Macro12" localSheetId="2">[40]!Macro12</definedName>
    <definedName name="Macro12" localSheetId="16">[40]!Macro12</definedName>
    <definedName name="Macro12">[40]!Macro12</definedName>
    <definedName name="Macro13" localSheetId="2">[40]!Macro13</definedName>
    <definedName name="Macro13" localSheetId="16">[40]!Macro13</definedName>
    <definedName name="Macro13">[40]!Macro13</definedName>
    <definedName name="Macro14" localSheetId="2">[40]!Macro14</definedName>
    <definedName name="Macro14" localSheetId="16">[40]!Macro14</definedName>
    <definedName name="Macro14">[40]!Macro14</definedName>
    <definedName name="Macro5" localSheetId="2">[40]!Macro5</definedName>
    <definedName name="Macro5" localSheetId="16">[40]!Macro5</definedName>
    <definedName name="Macro5">[40]!Macro5</definedName>
    <definedName name="Macro6" localSheetId="2">[40]!Macro6</definedName>
    <definedName name="Macro6" localSheetId="16">[40]!Macro6</definedName>
    <definedName name="Macro6">[40]!Macro6</definedName>
    <definedName name="Macro7" localSheetId="2">[40]!Macro7</definedName>
    <definedName name="Macro7" localSheetId="16">[40]!Macro7</definedName>
    <definedName name="Macro7">[40]!Macro7</definedName>
    <definedName name="Macro8" localSheetId="2">[40]!Macro8</definedName>
    <definedName name="Macro8" localSheetId="16">[40]!Macro8</definedName>
    <definedName name="Macro8">[40]!Macro8</definedName>
    <definedName name="Macro9" localSheetId="2">[40]!Macro9</definedName>
    <definedName name="Macro9" localSheetId="16">[40]!Macro9</definedName>
    <definedName name="Macro9">[40]!Macro9</definedName>
    <definedName name="MCCEA" localSheetId="2">[13]부하계산서!#REF!</definedName>
    <definedName name="MCCEA" localSheetId="16">[13]부하계산서!#REF!</definedName>
    <definedName name="MCCEA">[13]부하계산서!#REF!</definedName>
    <definedName name="MCCEB" localSheetId="2">[13]부하계산서!#REF!</definedName>
    <definedName name="MCCEB" localSheetId="16">[13]부하계산서!#REF!</definedName>
    <definedName name="MCCEB">[13]부하계산서!#REF!</definedName>
    <definedName name="MCCF" localSheetId="2">[13]부하계산서!#REF!</definedName>
    <definedName name="MCCF" localSheetId="16">[13]부하계산서!#REF!</definedName>
    <definedName name="MCCF">[13]부하계산서!#REF!</definedName>
    <definedName name="MCCN" localSheetId="2">'[12]부하(성남)'!#REF!</definedName>
    <definedName name="MCCN" localSheetId="16">'[12]부하(성남)'!#REF!</definedName>
    <definedName name="MCCN">'[12]부하(성남)'!#REF!</definedName>
    <definedName name="MCCP" localSheetId="2">[13]부하계산서!#REF!</definedName>
    <definedName name="MCCP" localSheetId="16">[13]부하계산서!#REF!</definedName>
    <definedName name="MCCP">[13]부하계산서!#REF!</definedName>
    <definedName name="MCCS" localSheetId="2">[13]부하계산서!#REF!</definedName>
    <definedName name="MCCS" localSheetId="16">[13]부하계산서!#REF!</definedName>
    <definedName name="MCCS">[13]부하계산서!#REF!</definedName>
    <definedName name="mil">'[41]CT '!$D$14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NEY" localSheetId="2">#REF!,#REF!</definedName>
    <definedName name="MONEY" localSheetId="16">#REF!,#REF!</definedName>
    <definedName name="MONEY">#REF!,#REF!</definedName>
    <definedName name="MOTOR__농형_전폐" localSheetId="2">#REF!</definedName>
    <definedName name="MOTOR__농형_전폐" localSheetId="16">#REF!</definedName>
    <definedName name="MOTOR__농형_전폐">#REF!</definedName>
    <definedName name="N.D.E" localSheetId="2">#REF!</definedName>
    <definedName name="N.D.E" localSheetId="16">#REF!</definedName>
    <definedName name="N.D.E">#REF!</definedName>
    <definedName name="NI">[42]노임!$A$1:$B$65536</definedName>
    <definedName name="NN" localSheetId="2">'[19]산#3-2-2'!#REF!</definedName>
    <definedName name="NN" localSheetId="16">'[19]산#3-2-2'!#REF!</definedName>
    <definedName name="NN">'[19]산#3-2-2'!#REF!</definedName>
    <definedName name="NO" localSheetId="2">#REF!</definedName>
    <definedName name="NO" localSheetId="16">#REF!</definedName>
    <definedName name="NO">#REF!</definedName>
    <definedName name="NOIM">[42]노임!$A$1:$B$17</definedName>
    <definedName name="OIL" hidden="1">{"'용역비'!$A$4:$C$8"}</definedName>
    <definedName name="OO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P" localSheetId="2" hidden="1">#REF!</definedName>
    <definedName name="OP" localSheetId="16" hidden="1">#REF!</definedName>
    <definedName name="OP" hidden="1">#REF!</definedName>
    <definedName name="OPOP" localSheetId="2" hidden="1">[43]수량산출!#REF!</definedName>
    <definedName name="OPOP" localSheetId="16" hidden="1">[43]수량산출!#REF!</definedName>
    <definedName name="OPOP" hidden="1">[43]수량산출!#REF!</definedName>
    <definedName name="OPP" localSheetId="2" hidden="1">#REF!</definedName>
    <definedName name="OPP" localSheetId="16" hidden="1">#REF!</definedName>
    <definedName name="OPP" hidden="1">#REF!</definedName>
    <definedName name="OPPP" hidden="1">[44]수량산출!$A$3:$H$8539</definedName>
    <definedName name="or" localSheetId="2">[45]과천MAIN!#REF!</definedName>
    <definedName name="or" localSheetId="16">[45]과천MAIN!#REF!</definedName>
    <definedName name="or">[45]과천MAIN!#REF!</definedName>
    <definedName name="P" localSheetId="2">[10]노임단가!#REF!</definedName>
    <definedName name="P" localSheetId="16">[10]노임단가!#REF!</definedName>
    <definedName name="P">[10]노임단가!#REF!</definedName>
    <definedName name="PB" localSheetId="2">'[12]부하(성남)'!#REF!</definedName>
    <definedName name="PB" localSheetId="16">'[12]부하(성남)'!#REF!</definedName>
    <definedName name="PB">'[12]부하(성남)'!#REF!</definedName>
    <definedName name="PJT개요" localSheetId="2">#REF!</definedName>
    <definedName name="PJT개요" localSheetId="16">#REF!</definedName>
    <definedName name="PJT개요">#REF!</definedName>
    <definedName name="PL" localSheetId="2">[23]교각1!#REF!</definedName>
    <definedName name="PL" localSheetId="16">[23]교각1!#REF!</definedName>
    <definedName name="PL">[23]교각1!#REF!</definedName>
    <definedName name="PN" localSheetId="2">[23]교각1!#REF!</definedName>
    <definedName name="PN" localSheetId="16">[23]교각1!#REF!</definedName>
    <definedName name="PN">[23]교각1!#REF!</definedName>
    <definedName name="PNLW10" localSheetId="2">[13]부하계산서!#REF!</definedName>
    <definedName name="PNLW10" localSheetId="16">[13]부하계산서!#REF!</definedName>
    <definedName name="PNLW10">[13]부하계산서!#REF!</definedName>
    <definedName name="PNLW8" localSheetId="2">[13]부하계산서!#REF!</definedName>
    <definedName name="PNLW8" localSheetId="16">[13]부하계산서!#REF!</definedName>
    <definedName name="PNLW8">[13]부하계산서!#REF!</definedName>
    <definedName name="PP" localSheetId="2">'[12]부하(성남)'!#REF!</definedName>
    <definedName name="PP" localSheetId="16">'[12]부하(성남)'!#REF!</definedName>
    <definedName name="PP">'[12]부하(성남)'!#REF!</definedName>
    <definedName name="PPP" hidden="1">{#N/A,#N/A,TRUE,"토적및재료집계";#N/A,#N/A,TRUE,"토적및재료집계";#N/A,#N/A,TRUE,"단위량"}</definedName>
    <definedName name="print" localSheetId="2">#REF!</definedName>
    <definedName name="print" localSheetId="16">#REF!</definedName>
    <definedName name="print">#REF!</definedName>
    <definedName name="_xlnm.Print_Area" localSheetId="2">'1개월기준'!$A$1:$M$32</definedName>
    <definedName name="_xlnm.Print_Area" localSheetId="13">경비산정기준!$A$1:$H$13</definedName>
    <definedName name="_xlnm.Print_Area" localSheetId="11">경비산출표!$A$1:$H$17</definedName>
    <definedName name="_xlnm.Print_Area" localSheetId="9">근무일수!$A$1:$O$12</definedName>
    <definedName name="_xlnm.Print_Area" localSheetId="7">근무형태!$A$1:$I$11</definedName>
    <definedName name="_xlnm.Print_Area" localSheetId="5">단가대비표!$A$1:$H$13</definedName>
    <definedName name="_xlnm.Print_Area" localSheetId="4">단위당인건비!$A$1:$H$28</definedName>
    <definedName name="_xlnm.Print_Area" localSheetId="12">보험료!$A$1:$K$30</definedName>
    <definedName name="_xlnm.Print_Area" localSheetId="14">산재비율!$A$1:$G$40</definedName>
    <definedName name="_xlnm.Print_Area" localSheetId="6">산정기준!$A$1:$H$11</definedName>
    <definedName name="_xlnm.Print_Area" localSheetId="15">시내교통비!$A$1:$I$12</definedName>
    <definedName name="_xlnm.Print_Area" localSheetId="16">식대비!$A$1:$I$12</definedName>
    <definedName name="_xlnm.Print_Area" localSheetId="1">원가계산!$A$1:$N$32</definedName>
    <definedName name="_xlnm.Print_Area" localSheetId="19">이윤!$A$1:$H$13</definedName>
    <definedName name="_xlnm.Print_Area" localSheetId="20">이윤율!$A$1:$F$12</definedName>
    <definedName name="_xlnm.Print_Area" localSheetId="3">인건비집계!$A$1:$H$10</definedName>
    <definedName name="_xlnm.Print_Area" localSheetId="17">일반!$A$1:$G$12</definedName>
    <definedName name="_xlnm.Print_Area" localSheetId="18">일반비율!$A$1:$G$24</definedName>
    <definedName name="_xlnm.Print_Area" localSheetId="10">작업범위!$A$1:$D$13</definedName>
    <definedName name="_xlnm.Print_Area" localSheetId="8">투입인원!$A$1:$E$10</definedName>
    <definedName name="_xlnm.Print_Area">#REF!</definedName>
    <definedName name="Print_Area_MI" localSheetId="2">#REF!</definedName>
    <definedName name="Print_Area_MI" localSheetId="16">#REF!</definedName>
    <definedName name="Print_Area_MI">#REF!</definedName>
    <definedName name="PRINT_AREA_MI1" localSheetId="2">#REF!</definedName>
    <definedName name="PRINT_AREA_MI1" localSheetId="16">#REF!</definedName>
    <definedName name="PRINT_AREA_MI1">#REF!</definedName>
    <definedName name="PRINT_TITLE" localSheetId="2">'[46]화재 탐지 설비'!#REF!</definedName>
    <definedName name="PRINT_TITLE" localSheetId="16">'[46]화재 탐지 설비'!#REF!</definedName>
    <definedName name="PRINT_TITLE">'[46]화재 탐지 설비'!#REF!</definedName>
    <definedName name="_xlnm.Print_Titles" localSheetId="2">#REF!</definedName>
    <definedName name="_xlnm.Print_Titles" localSheetId="15">시내교통비!$2:$6</definedName>
    <definedName name="_xlnm.Print_Titles" localSheetId="16">식대비!$2:$6</definedName>
    <definedName name="_xlnm.Print_Titles" localSheetId="10">작업범위!$2:$5</definedName>
    <definedName name="_xlnm.Print_Titles">#REF!</definedName>
    <definedName name="Print_Titles_MI" localSheetId="2">#REF!</definedName>
    <definedName name="Print_Titles_MI" localSheetId="16">#REF!</definedName>
    <definedName name="Print_Titles_MI">#REF!</definedName>
    <definedName name="printMtitles" localSheetId="2">#REF!</definedName>
    <definedName name="printMtitles" localSheetId="16">#REF!</definedName>
    <definedName name="printMtitles">#REF!</definedName>
    <definedName name="PRTNAME" localSheetId="2">#REF!</definedName>
    <definedName name="PRTNAME" localSheetId="16">#REF!</definedName>
    <definedName name="PRTNAME">#REF!</definedName>
    <definedName name="PT" localSheetId="2">[23]교각1!#REF!</definedName>
    <definedName name="PT" localSheetId="16">[23]교각1!#REF!</definedName>
    <definedName name="PT">[23]교각1!#REF!</definedName>
    <definedName name="Q" localSheetId="2">BlankMacro1</definedName>
    <definedName name="Q" localSheetId="16">BlankMacro1</definedName>
    <definedName name="Q">BlankMacro1</definedName>
    <definedName name="q234562456" hidden="1">{"'용역비'!$A$4:$C$8"}</definedName>
    <definedName name="QA" hidden="1">{"'용역비'!$A$4:$C$8"}</definedName>
    <definedName name="qqq" localSheetId="2">[47]원가계산서!#REF!</definedName>
    <definedName name="qqq" localSheetId="16">[47]원가계산서!#REF!</definedName>
    <definedName name="qqq">[47]원가계산서!#REF!</definedName>
    <definedName name="QWE" localSheetId="2">#REF!</definedName>
    <definedName name="QWE" localSheetId="16">#REF!</definedName>
    <definedName name="QWE">#REF!</definedName>
    <definedName name="QWER" localSheetId="2">[47]원가계산서!#REF!</definedName>
    <definedName name="QWER" localSheetId="16">[47]원가계산서!#REF!</definedName>
    <definedName name="QWER">[47]원가계산서!#REF!</definedName>
    <definedName name="QWS" localSheetId="2" hidden="1">#REF!</definedName>
    <definedName name="QWS" localSheetId="16" hidden="1">#REF!</definedName>
    <definedName name="QWS" hidden="1">#REF!</definedName>
    <definedName name="qyk" hidden="1">{"'용역비'!$A$4:$C$8"}</definedName>
    <definedName name="RACK" localSheetId="2">#REF!</definedName>
    <definedName name="RACK" localSheetId="16">#REF!</definedName>
    <definedName name="RACK">#REF!</definedName>
    <definedName name="_xlnm.Recorder" localSheetId="2">#REF!</definedName>
    <definedName name="_xlnm.Recorder" localSheetId="16">#REF!</definedName>
    <definedName name="_xlnm.Recorder">#REF!</definedName>
    <definedName name="RH" hidden="1">{"'용역비'!$A$4:$C$8"}</definedName>
    <definedName name="RL" localSheetId="2">#REF!</definedName>
    <definedName name="RL" localSheetId="16">#REF!</definedName>
    <definedName name="RL">#REF!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T" localSheetId="2">#REF!</definedName>
    <definedName name="RT" localSheetId="16">#REF!</definedName>
    <definedName name="RT">#REF!</definedName>
    <definedName name="rth" localSheetId="2" hidden="1">#REF!</definedName>
    <definedName name="rth" localSheetId="16" hidden="1">#REF!</definedName>
    <definedName name="rth" hidden="1">#REF!</definedName>
    <definedName name="rty" hidden="1">{"'용역비'!$A$4:$C$8"}</definedName>
    <definedName name="ryuk" hidden="1">{"'용역비'!$A$4:$C$8"}</definedName>
    <definedName name="S" localSheetId="2">#REF!</definedName>
    <definedName name="S" localSheetId="16">#REF!</definedName>
    <definedName name="S">#REF!</definedName>
    <definedName name="S2L" localSheetId="2">#REF!</definedName>
    <definedName name="S2L" localSheetId="16">#REF!</definedName>
    <definedName name="S2L">#REF!</definedName>
    <definedName name="SAN" localSheetId="2">#REF!</definedName>
    <definedName name="SAN" localSheetId="16">#REF!</definedName>
    <definedName name="SAN">#REF!</definedName>
    <definedName name="sanch_2" localSheetId="2">#REF!</definedName>
    <definedName name="sanch_2" localSheetId="16">#REF!</definedName>
    <definedName name="sanch_2">#REF!</definedName>
    <definedName name="sanch_3" localSheetId="2">#REF!</definedName>
    <definedName name="sanch_3" localSheetId="16">#REF!</definedName>
    <definedName name="sanch_3">#REF!</definedName>
    <definedName name="sanch_4" localSheetId="2">#REF!</definedName>
    <definedName name="sanch_4" localSheetId="16">#REF!</definedName>
    <definedName name="sanch_4">#REF!</definedName>
    <definedName name="SDF" localSheetId="2">#REF!</definedName>
    <definedName name="SDF" localSheetId="16">#REF!</definedName>
    <definedName name="SDF">#REF!</definedName>
    <definedName name="sdryhj" hidden="1">{"'용역비'!$A$4:$C$8"}</definedName>
    <definedName name="SE" hidden="1">{"'용역비'!$A$4:$C$8"}</definedName>
    <definedName name="SHT" localSheetId="2">#REF!</definedName>
    <definedName name="SHT" localSheetId="16">#REF!</definedName>
    <definedName name="SHT">#REF!</definedName>
    <definedName name="so" localSheetId="2">[24]직노!#REF!</definedName>
    <definedName name="so" localSheetId="16">[24]직노!#REF!</definedName>
    <definedName name="so">[24]직노!#REF!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1</definedName>
    <definedName name="solver_nwt" hidden="1">1</definedName>
    <definedName name="solver_opt" localSheetId="2" hidden="1">#REF!</definedName>
    <definedName name="solver_opt" localSheetId="16" hidden="1">#REF!</definedName>
    <definedName name="solver_opt" hidden="1">#REF!</definedName>
    <definedName name="solver_pre" hidden="1">0.000001</definedName>
    <definedName name="solver_rel1" hidden="1">1</definedName>
    <definedName name="solver_rhs1" hidden="1">500000000</definedName>
    <definedName name="solver_scl" hidden="1">2</definedName>
    <definedName name="solver_sho" hidden="1">2</definedName>
    <definedName name="solver_tim" hidden="1">100</definedName>
    <definedName name="solver_tmp" hidden="1">500000000</definedName>
    <definedName name="solver_tol" hidden="1">0.05</definedName>
    <definedName name="solver_typ" hidden="1">1</definedName>
    <definedName name="solver_val" hidden="1">0</definedName>
    <definedName name="srth" hidden="1">{"'용역비'!$A$4:$C$8"}</definedName>
    <definedName name="SS" localSheetId="2">#REF!</definedName>
    <definedName name="SS" localSheetId="16">#REF!</definedName>
    <definedName name="SS">#REF!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S" localSheetId="2">#REF!</definedName>
    <definedName name="SSSS" localSheetId="16">#REF!</definedName>
    <definedName name="SSSS">#REF!</definedName>
    <definedName name="SSSSS" localSheetId="2">#REF!</definedName>
    <definedName name="SSSSS" localSheetId="16">#REF!</definedName>
    <definedName name="SSSSS">#REF!</definedName>
    <definedName name="SSSSSS" localSheetId="2">#REF!</definedName>
    <definedName name="SSSSSS" localSheetId="16">#REF!</definedName>
    <definedName name="SSSSSS">#REF!</definedName>
    <definedName name="STS" hidden="1">{"'용역비'!$A$4:$C$8"}</definedName>
    <definedName name="SWS" localSheetId="2" hidden="1">#REF!</definedName>
    <definedName name="SWS" localSheetId="16" hidden="1">#REF!</definedName>
    <definedName name="SWS" hidden="1">#REF!</definedName>
    <definedName name="T" localSheetId="2">[23]교각1!#REF!</definedName>
    <definedName name="T" localSheetId="16">[23]교각1!#REF!</definedName>
    <definedName name="T">[23]교각1!#REF!</definedName>
    <definedName name="TABLE" localSheetId="2">[48]총괄집계표!#REF!</definedName>
    <definedName name="TABLE" localSheetId="16">[48]총괄집계표!#REF!</definedName>
    <definedName name="TABLE">[48]총괄집계표!#REF!</definedName>
    <definedName name="TABLE_14" localSheetId="2">[48]총괄집계표!#REF!</definedName>
    <definedName name="TABLE_14" localSheetId="16">[48]총괄집계표!#REF!</definedName>
    <definedName name="TABLE_14">[48]총괄집계표!#REF!</definedName>
    <definedName name="TABLE_15" localSheetId="2">[48]총괄집계표!#REF!</definedName>
    <definedName name="TABLE_15" localSheetId="16">[48]총괄집계표!#REF!</definedName>
    <definedName name="TABLE_15">[48]총괄집계표!#REF!</definedName>
    <definedName name="TABLE_2" localSheetId="2">[48]총괄집계표!#REF!</definedName>
    <definedName name="TABLE_2" localSheetId="16">[48]총괄집계표!#REF!</definedName>
    <definedName name="TABLE_2">[48]총괄집계표!#REF!</definedName>
    <definedName name="TABLE_23" localSheetId="2">[48]총괄집계표!#REF!</definedName>
    <definedName name="TABLE_23" localSheetId="16">[48]총괄집계표!#REF!</definedName>
    <definedName name="TABLE_23">[48]총괄집계표!#REF!</definedName>
    <definedName name="TABLE_24" localSheetId="2">[48]총괄집계표!#REF!</definedName>
    <definedName name="TABLE_24" localSheetId="16">[48]총괄집계표!#REF!</definedName>
    <definedName name="TABLE_24">[48]총괄집계표!#REF!</definedName>
    <definedName name="TABLE_25" localSheetId="2">[48]총괄집계표!#REF!</definedName>
    <definedName name="TABLE_25" localSheetId="16">[48]총괄집계표!#REF!</definedName>
    <definedName name="TABLE_25">[48]총괄집계표!#REF!</definedName>
    <definedName name="TABLE_26" localSheetId="2">[48]총괄집계표!#REF!</definedName>
    <definedName name="TABLE_26" localSheetId="16">[48]총괄집계표!#REF!</definedName>
    <definedName name="TABLE_26">[48]총괄집계표!#REF!</definedName>
    <definedName name="TABLE_27" localSheetId="2">[48]총괄집계표!#REF!</definedName>
    <definedName name="TABLE_27" localSheetId="16">[48]총괄집계표!#REF!</definedName>
    <definedName name="TABLE_27">[48]총괄집계표!#REF!</definedName>
    <definedName name="TABLE_28" localSheetId="2">[48]총괄집계표!#REF!</definedName>
    <definedName name="TABLE_28" localSheetId="16">[48]총괄집계표!#REF!</definedName>
    <definedName name="TABLE_28">[48]총괄집계표!#REF!</definedName>
    <definedName name="TABLE_29" localSheetId="2">[48]총괄집계표!#REF!</definedName>
    <definedName name="TABLE_29" localSheetId="16">[48]총괄집계표!#REF!</definedName>
    <definedName name="TABLE_29">[48]총괄집계표!#REF!</definedName>
    <definedName name="TABLE_30" localSheetId="2">[48]총괄집계표!#REF!</definedName>
    <definedName name="TABLE_30" localSheetId="16">[48]총괄집계표!#REF!</definedName>
    <definedName name="TABLE_30">[48]총괄집계표!#REF!</definedName>
    <definedName name="TABLE_31" localSheetId="2">[48]총괄집계표!#REF!</definedName>
    <definedName name="TABLE_31" localSheetId="16">[48]총괄집계표!#REF!</definedName>
    <definedName name="TABLE_31">[48]총괄집계표!#REF!</definedName>
    <definedName name="TABLE_32" localSheetId="2">[48]총괄집계표!#REF!</definedName>
    <definedName name="TABLE_32" localSheetId="16">[48]총괄집계표!#REF!</definedName>
    <definedName name="TABLE_32">[48]총괄집계표!#REF!</definedName>
    <definedName name="TABLE_33" localSheetId="2">[48]총괄집계표!#REF!</definedName>
    <definedName name="TABLE_33" localSheetId="16">[48]총괄집계표!#REF!</definedName>
    <definedName name="TABLE_33">[48]총괄집계표!#REF!</definedName>
    <definedName name="TABLE_34" localSheetId="2">[48]총괄집계표!#REF!</definedName>
    <definedName name="TABLE_34" localSheetId="16">[48]총괄집계표!#REF!</definedName>
    <definedName name="TABLE_34">[48]총괄집계표!#REF!</definedName>
    <definedName name="TABLE_35" localSheetId="2">[48]총괄집계표!#REF!</definedName>
    <definedName name="TABLE_35" localSheetId="16">[48]총괄집계표!#REF!</definedName>
    <definedName name="TABLE_35">[48]총괄집계표!#REF!</definedName>
    <definedName name="TABLE_36" localSheetId="2">[48]총괄집계표!#REF!</definedName>
    <definedName name="TABLE_36" localSheetId="16">[48]총괄집계표!#REF!</definedName>
    <definedName name="TABLE_36">[48]총괄집계표!#REF!</definedName>
    <definedName name="TABLE_37" localSheetId="2">[48]총괄집계표!#REF!</definedName>
    <definedName name="TABLE_37" localSheetId="16">[48]총괄집계표!#REF!</definedName>
    <definedName name="TABLE_37">[48]총괄집계표!#REF!</definedName>
    <definedName name="TABLE_38" localSheetId="2">[48]총괄집계표!#REF!</definedName>
    <definedName name="TABLE_38" localSheetId="16">[48]총괄집계표!#REF!</definedName>
    <definedName name="TABLE_38">[48]총괄집계표!#REF!</definedName>
    <definedName name="TABLE_39" localSheetId="2">[48]총괄집계표!#REF!</definedName>
    <definedName name="TABLE_39" localSheetId="16">[48]총괄집계표!#REF!</definedName>
    <definedName name="TABLE_39">[48]총괄집계표!#REF!</definedName>
    <definedName name="TABLE_40" localSheetId="2">[48]총괄집계표!#REF!</definedName>
    <definedName name="TABLE_40" localSheetId="16">[48]총괄집계표!#REF!</definedName>
    <definedName name="TABLE_40">[48]총괄집계표!#REF!</definedName>
    <definedName name="TABLE_41" localSheetId="2">[48]총괄집계표!#REF!</definedName>
    <definedName name="TABLE_41" localSheetId="16">[48]총괄집계표!#REF!</definedName>
    <definedName name="TABLE_41">[48]총괄집계표!#REF!</definedName>
    <definedName name="TABLE_42" localSheetId="2">[48]총괄집계표!#REF!</definedName>
    <definedName name="TABLE_42" localSheetId="16">[48]총괄집계표!#REF!</definedName>
    <definedName name="TABLE_42">[48]총괄집계표!#REF!</definedName>
    <definedName name="TABLE_43" localSheetId="2">[48]총괄집계표!#REF!</definedName>
    <definedName name="TABLE_43" localSheetId="16">[48]총괄집계표!#REF!</definedName>
    <definedName name="TABLE_43">[48]총괄집계표!#REF!</definedName>
    <definedName name="TABLE_44" localSheetId="2">[48]총괄집계표!#REF!</definedName>
    <definedName name="TABLE_44" localSheetId="16">[48]총괄집계표!#REF!</definedName>
    <definedName name="TABLE_44">[48]총괄집계표!#REF!</definedName>
    <definedName name="TABLE_45" localSheetId="2">[48]총괄집계표!#REF!</definedName>
    <definedName name="TABLE_45" localSheetId="16">[48]총괄집계표!#REF!</definedName>
    <definedName name="TABLE_45">[48]총괄집계표!#REF!</definedName>
    <definedName name="TABLE_46" localSheetId="2">[48]총괄집계표!#REF!</definedName>
    <definedName name="TABLE_46" localSheetId="16">[48]총괄집계표!#REF!</definedName>
    <definedName name="TABLE_46">[48]총괄집계표!#REF!</definedName>
    <definedName name="TABLE_47" localSheetId="2">[48]총괄집계표!#REF!</definedName>
    <definedName name="TABLE_47" localSheetId="16">[48]총괄집계표!#REF!</definedName>
    <definedName name="TABLE_47">[48]총괄집계표!#REF!</definedName>
    <definedName name="TABLE_48" localSheetId="2">[48]총괄집계표!#REF!</definedName>
    <definedName name="TABLE_48" localSheetId="16">[48]총괄집계표!#REF!</definedName>
    <definedName name="TABLE_48">[48]총괄집계표!#REF!</definedName>
    <definedName name="TABLE_49" localSheetId="2">[48]총괄집계표!#REF!</definedName>
    <definedName name="TABLE_49" localSheetId="16">[48]총괄집계표!#REF!</definedName>
    <definedName name="TABLE_49">[48]총괄집계표!#REF!</definedName>
    <definedName name="TABLE_50" localSheetId="2">[48]총괄집계표!#REF!</definedName>
    <definedName name="TABLE_50" localSheetId="16">[48]총괄집계표!#REF!</definedName>
    <definedName name="TABLE_50">[48]총괄집계표!#REF!</definedName>
    <definedName name="TABLE_51" localSheetId="2">[48]총괄집계표!#REF!</definedName>
    <definedName name="TABLE_51" localSheetId="16">[48]총괄집계표!#REF!</definedName>
    <definedName name="TABLE_51">[48]총괄집계표!#REF!</definedName>
    <definedName name="TABLE_52" localSheetId="2">[48]총괄집계표!#REF!</definedName>
    <definedName name="TABLE_52" localSheetId="16">[48]총괄집계표!#REF!</definedName>
    <definedName name="TABLE_52">[48]총괄집계표!#REF!</definedName>
    <definedName name="TABLE_53" localSheetId="2">[48]총괄집계표!#REF!</definedName>
    <definedName name="TABLE_53" localSheetId="16">[48]총괄집계표!#REF!</definedName>
    <definedName name="TABLE_53">[48]총괄집계표!#REF!</definedName>
    <definedName name="TABLE_54" localSheetId="2">[48]총괄집계표!#REF!</definedName>
    <definedName name="TABLE_54" localSheetId="16">[48]총괄집계표!#REF!</definedName>
    <definedName name="TABLE_54">[48]총괄집계표!#REF!</definedName>
    <definedName name="TABLE_55" localSheetId="2">[48]총괄집계표!#REF!</definedName>
    <definedName name="TABLE_55" localSheetId="16">[48]총괄집계표!#REF!</definedName>
    <definedName name="TABLE_55">[48]총괄집계표!#REF!</definedName>
    <definedName name="TABLE_56" localSheetId="2">[48]총괄집계표!#REF!</definedName>
    <definedName name="TABLE_56" localSheetId="16">[48]총괄집계표!#REF!</definedName>
    <definedName name="TABLE_56">[48]총괄집계표!#REF!</definedName>
    <definedName name="TABLE_57" localSheetId="2">[48]총괄집계표!#REF!</definedName>
    <definedName name="TABLE_57" localSheetId="16">[48]총괄집계표!#REF!</definedName>
    <definedName name="TABLE_57">[48]총괄집계표!#REF!</definedName>
    <definedName name="TABLE_58" localSheetId="2">[48]총괄집계표!#REF!</definedName>
    <definedName name="TABLE_58" localSheetId="16">[48]총괄집계표!#REF!</definedName>
    <definedName name="TABLE_58">[48]총괄집계표!#REF!</definedName>
    <definedName name="TABLE_59" localSheetId="2">[48]총괄집계표!#REF!</definedName>
    <definedName name="TABLE_59" localSheetId="16">[48]총괄집계표!#REF!</definedName>
    <definedName name="TABLE_59">[48]총괄집계표!#REF!</definedName>
    <definedName name="TABLE_60" localSheetId="2">[48]총괄집계표!#REF!</definedName>
    <definedName name="TABLE_60" localSheetId="16">[48]총괄집계표!#REF!</definedName>
    <definedName name="TABLE_60">[48]총괄집계표!#REF!</definedName>
    <definedName name="TABLE_61" localSheetId="2">[48]총괄집계표!#REF!</definedName>
    <definedName name="TABLE_61" localSheetId="16">[48]총괄집계표!#REF!</definedName>
    <definedName name="TABLE_61">[48]총괄집계표!#REF!</definedName>
    <definedName name="TABLE_62" localSheetId="2">[48]총괄집계표!#REF!</definedName>
    <definedName name="TABLE_62" localSheetId="16">[48]총괄집계표!#REF!</definedName>
    <definedName name="TABLE_62">[48]총괄집계표!#REF!</definedName>
    <definedName name="TABLE_63" localSheetId="2">[48]총괄집계표!#REF!</definedName>
    <definedName name="TABLE_63" localSheetId="16">[48]총괄집계표!#REF!</definedName>
    <definedName name="TABLE_63">[48]총괄집계표!#REF!</definedName>
    <definedName name="TABLE_64" localSheetId="2">[48]총괄집계표!#REF!</definedName>
    <definedName name="TABLE_64" localSheetId="16">[48]총괄집계표!#REF!</definedName>
    <definedName name="TABLE_64">[48]총괄집계표!#REF!</definedName>
    <definedName name="TABLE_65" localSheetId="2">[48]총괄집계표!#REF!</definedName>
    <definedName name="TABLE_65" localSheetId="16">[48]총괄집계표!#REF!</definedName>
    <definedName name="TABLE_65">[48]총괄집계표!#REF!</definedName>
    <definedName name="TABLE_66" localSheetId="2">[48]총괄집계표!#REF!</definedName>
    <definedName name="TABLE_66" localSheetId="16">[48]총괄집계표!#REF!</definedName>
    <definedName name="TABLE_66">[48]총괄집계표!#REF!</definedName>
    <definedName name="TABLE_67" localSheetId="2">[48]총괄집계표!#REF!</definedName>
    <definedName name="TABLE_67" localSheetId="16">[48]총괄집계표!#REF!</definedName>
    <definedName name="TABLE_67">[48]총괄집계표!#REF!</definedName>
    <definedName name="TABLE_68" localSheetId="2">[48]총괄집계표!#REF!</definedName>
    <definedName name="TABLE_68" localSheetId="16">[48]총괄집계표!#REF!</definedName>
    <definedName name="TABLE_68">[48]총괄집계표!#REF!</definedName>
    <definedName name="TABLE_69" localSheetId="2">[48]총괄집계표!#REF!</definedName>
    <definedName name="TABLE_69" localSheetId="16">[48]총괄집계표!#REF!</definedName>
    <definedName name="TABLE_69">[48]총괄집계표!#REF!</definedName>
    <definedName name="te" localSheetId="2">#REF!</definedName>
    <definedName name="te" localSheetId="16">#REF!</definedName>
    <definedName name="te">#REF!</definedName>
    <definedName name="TFUI" hidden="1">{"'용역비'!$A$4:$C$8"}</definedName>
    <definedName name="TITLE" localSheetId="2">#REF!</definedName>
    <definedName name="TITLE" localSheetId="16">#REF!</definedName>
    <definedName name="TITLE">#REF!</definedName>
    <definedName name="tkd" localSheetId="2">#REF!</definedName>
    <definedName name="tkd" localSheetId="16">#REF!</definedName>
    <definedName name="tkd">#REF!</definedName>
    <definedName name="TN" localSheetId="2" hidden="1">#REF!</definedName>
    <definedName name="TN" localSheetId="16" hidden="1">#REF!</definedName>
    <definedName name="TN" hidden="1">#REF!</definedName>
    <definedName name="tt" localSheetId="2">#REF!</definedName>
    <definedName name="tt" localSheetId="16">#REF!</definedName>
    <definedName name="tt">#REF!</definedName>
    <definedName name="TTTT" localSheetId="2" hidden="1">#REF!</definedName>
    <definedName name="TTTT" localSheetId="16" hidden="1">#REF!</definedName>
    <definedName name="TTTT" hidden="1">#REF!</definedName>
    <definedName name="tu" hidden="1">{"'용역비'!$A$4:$C$8"}</definedName>
    <definedName name="tuilol" hidden="1">{"'용역비'!$A$4:$C$8"}</definedName>
    <definedName name="tur" localSheetId="2">#REF!</definedName>
    <definedName name="tur" localSheetId="16">#REF!</definedName>
    <definedName name="tur">#REF!</definedName>
    <definedName name="turbine" localSheetId="2">#REF!</definedName>
    <definedName name="turbine" localSheetId="16">#REF!</definedName>
    <definedName name="turbine">#REF!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 hidden="1">{"'용역비'!$A$4:$C$8"}</definedName>
    <definedName name="U19042704" localSheetId="2">#REF!</definedName>
    <definedName name="U19042704" localSheetId="16">#REF!</definedName>
    <definedName name="U19042704">#REF!</definedName>
    <definedName name="UL" localSheetId="2">#REF!</definedName>
    <definedName name="UL" localSheetId="16">#REF!</definedName>
    <definedName name="UL">#REF!</definedName>
    <definedName name="ulo" hidden="1">{"'용역비'!$A$4:$C$8"}</definedName>
    <definedName name="UNITA" localSheetId="2">[13]부하계산서!#REF!</definedName>
    <definedName name="UNITA" localSheetId="16">[13]부하계산서!#REF!</definedName>
    <definedName name="UNITA">[13]부하계산서!#REF!</definedName>
    <definedName name="UNITAA" localSheetId="2">[13]부하계산서!#REF!</definedName>
    <definedName name="UNITAA" localSheetId="16">[13]부하계산서!#REF!</definedName>
    <definedName name="UNITAA">[13]부하계산서!#REF!</definedName>
    <definedName name="UNITB" localSheetId="2">[13]부하계산서!#REF!</definedName>
    <definedName name="UNITB" localSheetId="16">[13]부하계산서!#REF!</definedName>
    <definedName name="UNITB">[13]부하계산서!#REF!</definedName>
    <definedName name="UNITBB" localSheetId="2">[13]부하계산서!#REF!</definedName>
    <definedName name="UNITBB" localSheetId="16">[13]부하계산서!#REF!</definedName>
    <definedName name="UNITBB">[13]부하계산서!#REF!</definedName>
    <definedName name="UNITC" localSheetId="2">[13]부하계산서!#REF!</definedName>
    <definedName name="UNITC" localSheetId="16">[13]부하계산서!#REF!</definedName>
    <definedName name="UNITC">[13]부하계산서!#REF!</definedName>
    <definedName name="UNITC1" localSheetId="2">[13]부하계산서!#REF!</definedName>
    <definedName name="UNITC1" localSheetId="16">[13]부하계산서!#REF!</definedName>
    <definedName name="UNITC1">[13]부하계산서!#REF!</definedName>
    <definedName name="UNITCA" localSheetId="2">[13]부하계산서!#REF!</definedName>
    <definedName name="UNITCA" localSheetId="16">[13]부하계산서!#REF!</definedName>
    <definedName name="UNITCA">[13]부하계산서!#REF!</definedName>
    <definedName name="UNITD" localSheetId="2">[13]부하계산서!#REF!</definedName>
    <definedName name="UNITD" localSheetId="16">[13]부하계산서!#REF!</definedName>
    <definedName name="UNITD">[13]부하계산서!#REF!</definedName>
    <definedName name="UNITDA" localSheetId="2">[13]부하계산서!#REF!</definedName>
    <definedName name="UNITDA" localSheetId="16">[13]부하계산서!#REF!</definedName>
    <definedName name="UNITDA">[13]부하계산서!#REF!</definedName>
    <definedName name="Unix_Sum94" localSheetId="2">'[21]94'!#REF!</definedName>
    <definedName name="Unix_Sum94" localSheetId="16">'[21]94'!#REF!</definedName>
    <definedName name="Unix_Sum94">'[21]94'!#REF!</definedName>
    <definedName name="UPSR" localSheetId="2">[13]부하계산서!#REF!</definedName>
    <definedName name="UPSR" localSheetId="16">[13]부하계산서!#REF!</definedName>
    <definedName name="UPSR">[13]부하계산서!#REF!</definedName>
    <definedName name="uu" hidden="1">{"'용역비'!$A$4:$C$8"}</definedName>
    <definedName name="V">#N/A</definedName>
    <definedName name="VFGBHMFK." localSheetId="2">'[17]산#3-1'!#REF!</definedName>
    <definedName name="VFGBHMFK." localSheetId="16">'[17]산#3-1'!#REF!</definedName>
    <definedName name="VFGBHMFK.">'[17]산#3-1'!#REF!</definedName>
    <definedName name="w" localSheetId="2">#REF!</definedName>
    <definedName name="w" localSheetId="16">#REF!</definedName>
    <definedName name="w">#REF!</definedName>
    <definedName name="WA" localSheetId="2">[23]교각1!#REF!</definedName>
    <definedName name="WA" localSheetId="16">[23]교각1!#REF!</definedName>
    <definedName name="WA">[23]교각1!#REF!</definedName>
    <definedName name="WEW" localSheetId="2">#REF!</definedName>
    <definedName name="WEW" localSheetId="16">#REF!</definedName>
    <definedName name="WEW">#REF!</definedName>
    <definedName name="wing_l" localSheetId="2">#REF!</definedName>
    <definedName name="wing_l" localSheetId="16">#REF!</definedName>
    <definedName name="wing_l">#REF!</definedName>
    <definedName name="WING_T" localSheetId="2">#REF!</definedName>
    <definedName name="WING_T" localSheetId="16">#REF!</definedName>
    <definedName name="WING_T">#REF!</definedName>
    <definedName name="WK" localSheetId="2">#REF!</definedName>
    <definedName name="WK" localSheetId="16">#REF!</definedName>
    <definedName name="WK">#REF!</definedName>
    <definedName name="WL" localSheetId="2">[23]교각1!#REF!</definedName>
    <definedName name="WL" localSheetId="16">[23]교각1!#REF!</definedName>
    <definedName name="WL">[23]교각1!#REF!</definedName>
    <definedName name="WN" localSheetId="2">[23]교각1!#REF!</definedName>
    <definedName name="WN" localSheetId="16">[23]교각1!#REF!</definedName>
    <definedName name="WN">[23]교각1!#REF!</definedName>
    <definedName name="WON" localSheetId="2">#REF!</definedName>
    <definedName name="WON" localSheetId="16">#REF!</definedName>
    <definedName name="WON">#REF!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신용찬." hidden="1">{#N/A,#N/A,TRUE,"토적및재료집계";#N/A,#N/A,TRUE,"토적및재료집계";#N/A,#N/A,TRUE,"단위량"}</definedName>
    <definedName name="wrn.전열선출서." hidden="1">{#N/A,#N/A,FALSE,"전열산출서"}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uy" hidden="1">{"'용역비'!$A$4:$C$8"}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 localSheetId="2">BlankMacro1</definedName>
    <definedName name="X" localSheetId="16">BlankMacro1</definedName>
    <definedName name="X">BlankMacro1</definedName>
    <definedName name="y" hidden="1">{"'용역비'!$A$4:$C$8"}</definedName>
    <definedName name="YFU" hidden="1">{"'용역비'!$A$4:$C$8"}</definedName>
    <definedName name="YL" hidden="1">{"'용역비'!$A$4:$C$8"}</definedName>
    <definedName name="yu" hidden="1">{"'용역비'!$A$4:$C$8"}</definedName>
    <definedName name="YUK" hidden="1">{"'용역비'!$A$4:$C$8"}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 localSheetId="2">'[19]#REF'!#REF!</definedName>
    <definedName name="Z" localSheetId="16">'[19]#REF'!#REF!</definedName>
    <definedName name="Z">'[19]#REF'!#REF!</definedName>
    <definedName name="ZX" localSheetId="2">'[19]산#3-2-2'!#REF!</definedName>
    <definedName name="ZX" localSheetId="16">'[19]산#3-2-2'!#REF!</definedName>
    <definedName name="ZX">'[19]산#3-2-2'!#REF!</definedName>
    <definedName name="zz" localSheetId="2">#REF!</definedName>
    <definedName name="zz" localSheetId="16">#REF!</definedName>
    <definedName name="zz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 hidden="1">{"'용역비'!$A$4:$C$8"}</definedName>
    <definedName name="ㄱㄱ" hidden="1">{"'용역비'!$A$4:$C$8"}</definedName>
    <definedName name="ㄱㄱㄱ" hidden="1">{"'용역비'!$A$4:$C$8"}</definedName>
    <definedName name="ㄱㄱㄱㄱㄱ" hidden="1">{"'용역비'!$A$4:$C$8"}</definedName>
    <definedName name="ㄱㄱㄱㄱㄱㄱ" hidden="1">{"'용역비'!$A$4:$C$8"}</definedName>
    <definedName name="ㄱㅎ" hidden="1">{"'용역비'!$A$4:$C$8"}</definedName>
    <definedName name="가">[49]내역서!$F$933</definedName>
    <definedName name="가가" localSheetId="2">BlankMacro1</definedName>
    <definedName name="가가" localSheetId="16">BlankMacro1</definedName>
    <definedName name="가가">BlankMacro1</definedName>
    <definedName name="가건물손료" localSheetId="2">#REF!</definedName>
    <definedName name="가건물손료" localSheetId="16">#REF!</definedName>
    <definedName name="가건물손료">#REF!</definedName>
    <definedName name="가나" localSheetId="2">'[10]#REF'!#REF!</definedName>
    <definedName name="가나" localSheetId="16">'[10]#REF'!#REF!</definedName>
    <definedName name="가나">'[10]#REF'!#REF!</definedName>
    <definedName name="가아" localSheetId="2" hidden="1">[50]수량산출!#REF!</definedName>
    <definedName name="가아" localSheetId="16" hidden="1">[50]수량산출!#REF!</definedName>
    <definedName name="가아" hidden="1">[50]수량산출!#REF!</definedName>
    <definedName name="가정">[51]Sheet1!$A$773</definedName>
    <definedName name="가합" localSheetId="2">'[21]94'!#REF!</definedName>
    <definedName name="가합" localSheetId="16">'[21]94'!#REF!</definedName>
    <definedName name="가합">'[21]94'!#REF!</definedName>
    <definedName name="각재" localSheetId="2">#REF!</definedName>
    <definedName name="각재" localSheetId="16">#REF!</definedName>
    <definedName name="각재">#REF!</definedName>
    <definedName name="간접노무비">'[52]단가 (2)'!$H$6</definedName>
    <definedName name="간지" localSheetId="2">#REF!</definedName>
    <definedName name="간지" localSheetId="16">#REF!</definedName>
    <definedName name="간지">#REF!</definedName>
    <definedName name="갑" localSheetId="2">#REF!</definedName>
    <definedName name="갑" localSheetId="16">#REF!</definedName>
    <definedName name="갑">#REF!</definedName>
    <definedName name="갑03" localSheetId="2">#REF!</definedName>
    <definedName name="갑03" localSheetId="16">#REF!</definedName>
    <definedName name="갑03">#REF!</definedName>
    <definedName name="강가딘" localSheetId="2">#REF!</definedName>
    <definedName name="강가딘" localSheetId="16">#REF!</definedName>
    <definedName name="강가딘">#REF!</definedName>
    <definedName name="강아지" localSheetId="2" hidden="1">#REF!</definedName>
    <definedName name="강아지" localSheetId="16" hidden="1">#REF!</definedName>
    <definedName name="강아지" hidden="1">#REF!</definedName>
    <definedName name="개요" localSheetId="2">BLCH</definedName>
    <definedName name="개요" localSheetId="16">BLCH</definedName>
    <definedName name="개요">BLCH</definedName>
    <definedName name="개요부분" localSheetId="2">#REF!</definedName>
    <definedName name="개요부분" localSheetId="16">#REF!</definedName>
    <definedName name="개요부분">#REF!</definedName>
    <definedName name="갱부" localSheetId="2">#REF!</definedName>
    <definedName name="갱부" localSheetId="16">#REF!</definedName>
    <definedName name="갱부">#REF!</definedName>
    <definedName name="거ㅏ" hidden="1">[53]수량산출!$A$3:$H$8539</definedName>
    <definedName name="건축목공" localSheetId="2">#REF!</definedName>
    <definedName name="건축목공" localSheetId="16">#REF!</definedName>
    <definedName name="건축목공">#REF!</definedName>
    <definedName name="건축총괄" localSheetId="2">'[10]#REF'!#REF!</definedName>
    <definedName name="건축총괄" localSheetId="16">'[10]#REF'!#REF!</definedName>
    <definedName name="건축총괄">'[10]#REF'!#REF!</definedName>
    <definedName name="검조부" localSheetId="2">#REF!</definedName>
    <definedName name="검조부" localSheetId="16">#REF!</definedName>
    <definedName name="검조부">#REF!</definedName>
    <definedName name="결정수">[54]학습율!$B$6</definedName>
    <definedName name="경">'[55]POL6차-PIPING'!$J$41</definedName>
    <definedName name="경비" localSheetId="2">#REF!</definedName>
    <definedName name="경비" localSheetId="16">#REF!</definedName>
    <definedName name="경비">#REF!</definedName>
    <definedName name="경비율" localSheetId="2">[56]경율산정!#REF!</definedName>
    <definedName name="경비율" localSheetId="16">[56]경율산정!#REF!</definedName>
    <definedName name="경비율">[56]경율산정!#REF!</definedName>
    <definedName name="경비집계" hidden="1">{"'용역비'!$A$4:$C$8"}</definedName>
    <definedName name="경영2000" localSheetId="2">#REF!</definedName>
    <definedName name="경영2000" localSheetId="16">#REF!</definedName>
    <definedName name="경영2000">#REF!</definedName>
    <definedName name="경영99" localSheetId="2">#REF!</definedName>
    <definedName name="경영99" localSheetId="16">#REF!</definedName>
    <definedName name="경영99">#REF!</definedName>
    <definedName name="계" localSheetId="2">#REF!</definedName>
    <definedName name="계" localSheetId="16">#REF!</definedName>
    <definedName name="계">#REF!</definedName>
    <definedName name="계령공" localSheetId="2">#REF!</definedName>
    <definedName name="계령공" localSheetId="16">#REF!</definedName>
    <definedName name="계령공">#REF!</definedName>
    <definedName name="계장공" localSheetId="2">#REF!</definedName>
    <definedName name="계장공" localSheetId="16">#REF!</definedName>
    <definedName name="계장공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급선원" localSheetId="2">#REF!</definedName>
    <definedName name="고급선원" localSheetId="16">#REF!</definedName>
    <definedName name="고급선원">#REF!</definedName>
    <definedName name="고배" localSheetId="2">'[57]전차선로 물량표'!#REF!</definedName>
    <definedName name="고배" localSheetId="16">'[57]전차선로 물량표'!#REF!</definedName>
    <definedName name="고배">'[57]전차선로 물량표'!#REF!</definedName>
    <definedName name="고배단가2" localSheetId="2">[58]한강운반비!#REF!</definedName>
    <definedName name="고배단가2" localSheetId="16">[58]한강운반비!#REF!</definedName>
    <definedName name="고배단가2">[58]한강운반비!#REF!</definedName>
    <definedName name="고압케이블전공" localSheetId="2">#REF!</definedName>
    <definedName name="고압케이블전공" localSheetId="16">#REF!</definedName>
    <definedName name="고압케이블전공">#REF!</definedName>
    <definedName name="고철" localSheetId="2">#REF!</definedName>
    <definedName name="고철" localSheetId="16">#REF!</definedName>
    <definedName name="고철">#REF!</definedName>
    <definedName name="고철_알루미늄" localSheetId="2">#REF!</definedName>
    <definedName name="고철_알루미늄" localSheetId="16">#REF!</definedName>
    <definedName name="고철_알루미늄">#REF!</definedName>
    <definedName name="공" localSheetId="2">#REF!</definedName>
    <definedName name="공" localSheetId="16">#REF!</definedName>
    <definedName name="공">#REF!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급가액">'[52]단가 (2)'!$H$13</definedName>
    <definedName name="공사기간">[28]공사현황!$B$7</definedName>
    <definedName name="공사비">'[52]단가 (2)'!$H$5</definedName>
    <definedName name="공사원가명세서" localSheetId="2">#REF!</definedName>
    <definedName name="공사원가명세서" localSheetId="16">#REF!</definedName>
    <definedName name="공사원가명세서">#REF!</definedName>
    <definedName name="공사원가명세서분석표1" localSheetId="2">[59]경산!#REF!</definedName>
    <definedName name="공사원가명세서분석표1" localSheetId="16">[59]경산!#REF!</definedName>
    <definedName name="공사원가명세서분석표1">[59]경산!#REF!</definedName>
    <definedName name="공사총액" localSheetId="2">#REF!</definedName>
    <definedName name="공사총액" localSheetId="16">#REF!</definedName>
    <definedName name="공사총액">#REF!</definedName>
    <definedName name="공수1" localSheetId="2">BLCH</definedName>
    <definedName name="공수1" localSheetId="16">BLCH</definedName>
    <definedName name="공수1">BLCH</definedName>
    <definedName name="공정" localSheetId="2">[51]Sheet1!#REF!</definedName>
    <definedName name="공정" localSheetId="16">[51]Sheet1!#REF!</definedName>
    <definedName name="공정">[51]Sheet1!#REF!</definedName>
    <definedName name="공정예정표">[51]Sheet1!$F$933</definedName>
    <definedName name="공정표" localSheetId="2">[60]내역서!#REF!</definedName>
    <definedName name="공정표" localSheetId="16">[60]내역서!#REF!</definedName>
    <definedName name="공정표">[60]내역서!#REF!</definedName>
    <definedName name="관급" localSheetId="2">#REF!,#REF!,#REF!</definedName>
    <definedName name="관급" localSheetId="16">#REF!,#REF!,#REF!</definedName>
    <definedName name="관급">#REF!,#REF!,#REF!</definedName>
    <definedName name="관급자재비">'[52]단가 (2)'!$H$16</definedName>
    <definedName name="관람로단가산출" localSheetId="2">'[10]#REF'!#REF!</definedName>
    <definedName name="관람로단가산출" localSheetId="16">'[10]#REF'!#REF!</definedName>
    <definedName name="관람로단가산출">'[10]#REF'!#REF!</definedName>
    <definedName name="구조물산출" localSheetId="2">[61]경율산정.XLS!#REF!</definedName>
    <definedName name="구조물산출" localSheetId="16">[61]경율산정.XLS!#REF!</definedName>
    <definedName name="구조물산출">[61]경율산정.XLS!#REF!</definedName>
    <definedName name="궤도공" localSheetId="2">#REF!</definedName>
    <definedName name="궤도공" localSheetId="16">#REF!</definedName>
    <definedName name="궤도공">#REF!</definedName>
    <definedName name="그래픽" localSheetId="2">#REF!</definedName>
    <definedName name="그래픽" localSheetId="16">#REF!</definedName>
    <definedName name="그래픽">#REF!</definedName>
    <definedName name="기" localSheetId="2">[6]홍보비디오!#REF!</definedName>
    <definedName name="기" localSheetId="16">[6]홍보비디오!#REF!</definedName>
    <definedName name="기">[6]홍보비디오!#REF!</definedName>
    <definedName name="기계공" localSheetId="2">#REF!</definedName>
    <definedName name="기계공" localSheetId="16">#REF!</definedName>
    <definedName name="기계공">#REF!</definedName>
    <definedName name="기계설치공" localSheetId="2">#REF!</definedName>
    <definedName name="기계설치공" localSheetId="16">#REF!</definedName>
    <definedName name="기계설치공">#REF!</definedName>
    <definedName name="기기신설" localSheetId="2">#REF!</definedName>
    <definedName name="기기신설" localSheetId="16">#REF!</definedName>
    <definedName name="기기신설">#REF!</definedName>
    <definedName name="기기철거" localSheetId="2">#REF!</definedName>
    <definedName name="기기철거" localSheetId="16">#REF!</definedName>
    <definedName name="기기철거">#REF!</definedName>
    <definedName name="기와공" localSheetId="2">#REF!</definedName>
    <definedName name="기와공" localSheetId="16">#REF!</definedName>
    <definedName name="기와공">#REF!</definedName>
    <definedName name="기자재수량" localSheetId="2">#REF!</definedName>
    <definedName name="기자재수량" localSheetId="16">#REF!</definedName>
    <definedName name="기자재수량">#REF!</definedName>
    <definedName name="기타경비" hidden="1">{#N/A,#N/A,TRUE,"토적및재료집계";#N/A,#N/A,TRUE,"토적및재료집계";#N/A,#N/A,TRUE,"단위량"}</definedName>
    <definedName name="기타자재" localSheetId="2">#REF!</definedName>
    <definedName name="기타자재" localSheetId="16">#REF!</definedName>
    <definedName name="기타자재">#REF!</definedName>
    <definedName name="끝" localSheetId="2">#REF!</definedName>
    <definedName name="끝" localSheetId="16">#REF!</definedName>
    <definedName name="끝">#REF!</definedName>
    <definedName name="끝머리" localSheetId="2">#REF!</definedName>
    <definedName name="끝머리" localSheetId="16">#REF!</definedName>
    <definedName name="끝머리">#REF!</definedName>
    <definedName name="ㄳㄱ" hidden="1">{"'용역비'!$A$4:$C$8"}</definedName>
    <definedName name="ㄳㄳ" localSheetId="2">#REF!</definedName>
    <definedName name="ㄳㄳ" localSheetId="16">#REF!</definedName>
    <definedName name="ㄳㄳ">#REF!</definedName>
    <definedName name="ㄳㄳㄳㄳ" hidden="1">{"'용역비'!$A$4:$C$8"}</definedName>
    <definedName name="ㄴ" localSheetId="2">#REF!</definedName>
    <definedName name="ㄴ" localSheetId="16">#REF!</definedName>
    <definedName name="ㄴ">#REF!</definedName>
    <definedName name="ㄴ.ㅇ.ㄷ.ㄱ.ㅅ." localSheetId="2">'[17]산#3-2'!#REF!</definedName>
    <definedName name="ㄴ.ㅇ.ㄷ.ㄱ.ㅅ." localSheetId="16">'[17]산#3-2'!#REF!</definedName>
    <definedName name="ㄴ.ㅇ.ㄷ.ㄱ.ㅅ.">'[17]산#3-2'!#REF!</definedName>
    <definedName name="ㄴㄴ" hidden="1">{"'용역비'!$A$4:$C$8"}</definedName>
    <definedName name="ㄴㄴㄴ">[62]직재!$B$12</definedName>
    <definedName name="ㄴㄴㄴㄴ" localSheetId="2" hidden="1">#REF!</definedName>
    <definedName name="ㄴㄴㄴㄴ" localSheetId="16" hidden="1">#REF!</definedName>
    <definedName name="ㄴㄴㄴㄴ" hidden="1">#REF!</definedName>
    <definedName name="ㄴㄴㄴㄴㄴ" localSheetId="2" hidden="1">#REF!</definedName>
    <definedName name="ㄴㄴㄴㄴㄴ" localSheetId="16" hidden="1">#REF!</definedName>
    <definedName name="ㄴㄴㄴㄴㄴ" hidden="1">#REF!</definedName>
    <definedName name="ㄴㄴㄴㄴㄴㄴ" localSheetId="2">#REF!</definedName>
    <definedName name="ㄴㄴㄴㄴㄴㄴ" localSheetId="16">#REF!</definedName>
    <definedName name="ㄴㄴㄴㄴㄴㄴ">#REF!</definedName>
    <definedName name="ㄴㄴㄴㄴㄴㄴㄴㄴㄴㄴ" localSheetId="2">#REF!</definedName>
    <definedName name="ㄴㄴㄴㄴㄴㄴㄴㄴㄴㄴ" localSheetId="16">#REF!</definedName>
    <definedName name="ㄴㄴㄴㄴㄴㄴㄴㄴㄴㄴ">#REF!</definedName>
    <definedName name="ㄴㄴㄴㄴㄴㅁ" localSheetId="2">#REF!</definedName>
    <definedName name="ㄴㄴㄴㄴㄴㅁ" localSheetId="16">#REF!</definedName>
    <definedName name="ㄴㄴㄴㄴㄴㅁ">#REF!</definedName>
    <definedName name="ㄴㄴㅁㅁㅇㄴ" localSheetId="2">#REF!</definedName>
    <definedName name="ㄴㄴㅁㅁㅇㄴ" localSheetId="16">#REF!</definedName>
    <definedName name="ㄴㄴㅁㅁㅇㄴ">#REF!</definedName>
    <definedName name="ㄴㄴㅇㅇㄴ" localSheetId="2">#REF!</definedName>
    <definedName name="ㄴㄴㅇㅇㄴ" localSheetId="16">#REF!</definedName>
    <definedName name="ㄴㄴㅇㅇㄴ">#REF!</definedName>
    <definedName name="ㄴㄹ" localSheetId="2" hidden="1">#REF!</definedName>
    <definedName name="ㄴㄹ" localSheetId="16" hidden="1">#REF!</definedName>
    <definedName name="ㄴㄹ" hidden="1">#REF!</definedName>
    <definedName name="ㄴㄹㅇㄴㄹㅇ" localSheetId="2">#REF!</definedName>
    <definedName name="ㄴㄹㅇㄴㄹㅇ" localSheetId="16">#REF!</definedName>
    <definedName name="ㄴㄹㅇㄴㄹㅇ">#REF!</definedName>
    <definedName name="ㄴㅀ" localSheetId="2" hidden="1">#REF!</definedName>
    <definedName name="ㄴㅀ" localSheetId="16" hidden="1">#REF!</definedName>
    <definedName name="ㄴㅀ" hidden="1">#REF!</definedName>
    <definedName name="ㄴㅁ" localSheetId="2">#REF!</definedName>
    <definedName name="ㄴㅁ" localSheetId="16">#REF!</definedName>
    <definedName name="ㄴㅁ">#REF!</definedName>
    <definedName name="ㄴㅁㅁ" localSheetId="2">#REF!</definedName>
    <definedName name="ㄴㅁㅁ" localSheetId="16">#REF!</definedName>
    <definedName name="ㄴㅁㅁ">#REF!</definedName>
    <definedName name="ㄴㅁㅇㅁㄴ" localSheetId="2" hidden="1">#REF!</definedName>
    <definedName name="ㄴㅁㅇㅁㄴ" localSheetId="16" hidden="1">#REF!</definedName>
    <definedName name="ㄴㅁㅇㅁㄴ" hidden="1">#REF!</definedName>
    <definedName name="ㄴㅁㅇㅇㄴㅇ" localSheetId="2">#REF!</definedName>
    <definedName name="ㄴㅁㅇㅇㄴㅇ" localSheetId="16">#REF!</definedName>
    <definedName name="ㄴㅁㅇㅇㄴㅇ">#REF!</definedName>
    <definedName name="ㄴㅁㅇㅇㄴㅇㄴ" localSheetId="2">#REF!</definedName>
    <definedName name="ㄴㅁㅇㅇㄴㅇㄴ" localSheetId="16">#REF!</definedName>
    <definedName name="ㄴㅁㅇㅇㄴㅇㄴ">#REF!</definedName>
    <definedName name="ㄴㅇ" localSheetId="2">#REF!</definedName>
    <definedName name="ㄴㅇ" localSheetId="16">#REF!</definedName>
    <definedName name="ㄴㅇ">#REF!</definedName>
    <definedName name="ㄴㅇㄴㄴㅁㅁ" localSheetId="2">#REF!</definedName>
    <definedName name="ㄴㅇㄴㄴㅁㅁ" localSheetId="16">#REF!</definedName>
    <definedName name="ㄴㅇㄴㄴㅁㅁ">#REF!</definedName>
    <definedName name="ㄴㅇㄹ" hidden="1">{"'용역비'!$A$4:$C$8"}</definedName>
    <definedName name="ㄴㅇㄹㅇㄴㄹㅇㄴㄹ" hidden="1">{"'용역비'!$A$4:$C$8"}</definedName>
    <definedName name="ㄴㅇㄹㅇㄷ" localSheetId="2">#REF!</definedName>
    <definedName name="ㄴㅇㄹㅇㄷ" localSheetId="16">#REF!</definedName>
    <definedName name="ㄴㅇㄹㅇㄷ">#REF!</definedName>
    <definedName name="ㄴㅇㄻㄴㅇㄹ" hidden="1">{"'용역비'!$A$4:$C$8"}</definedName>
    <definedName name="ㄴㅇㅎㄴㅇ" localSheetId="2" hidden="1">#REF!</definedName>
    <definedName name="ㄴㅇㅎㄴㅇ" localSheetId="16" hidden="1">#REF!</definedName>
    <definedName name="ㄴㅇㅎㄴㅇ" hidden="1">#REF!</definedName>
    <definedName name="나" localSheetId="2">BlankMacro1</definedName>
    <definedName name="나" localSheetId="16">BlankMacro1</definedName>
    <definedName name="나">BlankMacro1</definedName>
    <definedName name="나.나.">'[17]산#3-1'!$J$41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난이도" localSheetId="2">#REF!</definedName>
    <definedName name="난이도" localSheetId="16">#REF!</definedName>
    <definedName name="난이도">#REF!</definedName>
    <definedName name="남덕" localSheetId="2">BlankMacro1</definedName>
    <definedName name="남덕" localSheetId="16">BlankMacro1</definedName>
    <definedName name="남덕">BlankMacro1</definedName>
    <definedName name="남덕1" localSheetId="2">BlankMacro1</definedName>
    <definedName name="남덕1" localSheetId="16">BlankMacro1</definedName>
    <definedName name="남덕1">BlankMacro1</definedName>
    <definedName name="남윤" hidden="1">{"'용역비'!$A$4:$C$8"}</definedName>
    <definedName name="내선전공" localSheetId="2">#REF!</definedName>
    <definedName name="내선전공" localSheetId="16">#REF!</definedName>
    <definedName name="내선전공">#REF!</definedName>
    <definedName name="내역00년" localSheetId="2">#REF!</definedName>
    <definedName name="내역00년" localSheetId="16">#REF!</definedName>
    <definedName name="내역00년">#REF!</definedName>
    <definedName name="내역서" localSheetId="2">#REF!</definedName>
    <definedName name="내역서" localSheetId="16">#REF!</definedName>
    <definedName name="내역서">#REF!</definedName>
    <definedName name="내역서1" localSheetId="2">#REF!</definedName>
    <definedName name="내역서1" localSheetId="16">#REF!</definedName>
    <definedName name="내역서1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 localSheetId="2">#REF!</definedName>
    <definedName name="내장공" localSheetId="16">#REF!</definedName>
    <definedName name="내장공">#REF!</definedName>
    <definedName name="년도별" localSheetId="2">#REF!</definedName>
    <definedName name="년도별" localSheetId="16">#REF!</definedName>
    <definedName name="년도별">#REF!</definedName>
    <definedName name="노" localSheetId="2">#REF!</definedName>
    <definedName name="노" localSheetId="16">#REF!</definedName>
    <definedName name="노">#REF!</definedName>
    <definedName name="노계1" localSheetId="2">BLCH</definedName>
    <definedName name="노계1" localSheetId="16">BLCH</definedName>
    <definedName name="노계1">BLCH</definedName>
    <definedName name="노무" localSheetId="2">#REF!</definedName>
    <definedName name="노무" localSheetId="16">#REF!</definedName>
    <definedName name="노무">#REF!</definedName>
    <definedName name="노무비" localSheetId="2">[63]건축내역!#REF!</definedName>
    <definedName name="노무비" localSheetId="16">[63]건축내역!#REF!</definedName>
    <definedName name="노무비">[63]건축내역!#REF!</definedName>
    <definedName name="노무비총괄" localSheetId="2">#REF!</definedName>
    <definedName name="노무비총괄" localSheetId="16">#REF!</definedName>
    <definedName name="노무비총괄">#REF!</definedName>
    <definedName name="노무산출" localSheetId="2">#REF!</definedName>
    <definedName name="노무산출" localSheetId="16">#REF!</definedName>
    <definedName name="노무산출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2">[10]성곽내역서!#REF!</definedName>
    <definedName name="노임" localSheetId="16">[10]성곽내역서!#REF!</definedName>
    <definedName name="노임">[10]성곽내역서!#REF!</definedName>
    <definedName name="노임단가" localSheetId="2">#REF!</definedName>
    <definedName name="노임단가" localSheetId="16">#REF!</definedName>
    <definedName name="노임단가">#REF!</definedName>
    <definedName name="노임단가_년도별" localSheetId="2">#REF!</definedName>
    <definedName name="노임단가_년도별" localSheetId="16">#REF!</definedName>
    <definedName name="노임단가_년도별">#REF!</definedName>
    <definedName name="노집1" localSheetId="2">BLCH</definedName>
    <definedName name="노집1" localSheetId="16">BLCH</definedName>
    <definedName name="노집1">BLCH</definedName>
    <definedName name="노출직" localSheetId="2">#REF!</definedName>
    <definedName name="노출직" localSheetId="16">#REF!</definedName>
    <definedName name="노출직">#REF!</definedName>
    <definedName name="노출직부" localSheetId="2">#REF!</definedName>
    <definedName name="노출직부" localSheetId="16">#REF!</definedName>
    <definedName name="노출직부">#REF!</definedName>
    <definedName name="녹막이페인트" localSheetId="2">#REF!</definedName>
    <definedName name="녹막이페인트" localSheetId="16">#REF!</definedName>
    <definedName name="녹막이페인트">#REF!</definedName>
    <definedName name="녹음기" localSheetId="2">BlankMacro1</definedName>
    <definedName name="녹음기" localSheetId="16">BlankMacro1</definedName>
    <definedName name="녹음기">BlankMacro1</definedName>
    <definedName name="농로" localSheetId="2">#REF!</definedName>
    <definedName name="농로" localSheetId="16">#REF!</definedName>
    <definedName name="농로">#REF!</definedName>
    <definedName name="ㄷ" localSheetId="2">BLCH</definedName>
    <definedName name="ㄷ" localSheetId="16">BLCH</definedName>
    <definedName name="ㄷ">BLCH</definedName>
    <definedName name="ㄷ.ㄷ.ㄷ." localSheetId="2">'[17]#REF'!#REF!</definedName>
    <definedName name="ㄷ.ㄷ.ㄷ." localSheetId="16">'[17]#REF'!#REF!</definedName>
    <definedName name="ㄷ.ㄷ.ㄷ.">'[17]#REF'!#REF!</definedName>
    <definedName name="ㄷ59" localSheetId="2">#REF!</definedName>
    <definedName name="ㄷ59" localSheetId="16">#REF!</definedName>
    <definedName name="ㄷ59">#REF!</definedName>
    <definedName name="ㄷ6ㅓ" hidden="1">{"'용역비'!$A$4:$C$8"}</definedName>
    <definedName name="ㄷㄱㄷㄱㄷㄱ" hidden="1">{"'용역비'!$A$4:$C$8"}</definedName>
    <definedName name="ㄷㄱㄷㅅㅅㅅ" localSheetId="2">#REF!</definedName>
    <definedName name="ㄷㄱㄷㅅㅅㅅ" localSheetId="16">#REF!</definedName>
    <definedName name="ㄷㄱㄷㅅㅅㅅ">#REF!</definedName>
    <definedName name="ㄷㄷ" hidden="1">{"'용역비'!$A$4:$C$8"}</definedName>
    <definedName name="ㄷㄷㄱㄱ" hidden="1">{"'용역비'!$A$4:$C$8"}</definedName>
    <definedName name="ㄷㄷㅈ" localSheetId="2">#REF!</definedName>
    <definedName name="ㄷㄷㅈ" localSheetId="16">#REF!</definedName>
    <definedName name="ㄷㄷㅈ">#REF!</definedName>
    <definedName name="ㄷㄹㄹㅇ" localSheetId="2">#REF!</definedName>
    <definedName name="ㄷㄹㄹㅇ" localSheetId="16">#REF!</definedName>
    <definedName name="ㄷㄹㄹㅇ">#REF!</definedName>
    <definedName name="ㄷㄹㅇㄴ" localSheetId="2">#REF!</definedName>
    <definedName name="ㄷㄹㅇㄴ" localSheetId="16">#REF!</definedName>
    <definedName name="ㄷㄹㅇㄴ">#REF!</definedName>
    <definedName name="ㄷㄹㅇㄴㄹ" localSheetId="2">#REF!</definedName>
    <definedName name="ㄷㄹㅇㄴㄹ" localSheetId="16">#REF!</definedName>
    <definedName name="ㄷㄹㅇㄴㄹ">#REF!</definedName>
    <definedName name="ㄷ숃ㄱ" localSheetId="2" hidden="1">#REF!</definedName>
    <definedName name="ㄷ숃ㄱ" localSheetId="16" hidden="1">#REF!</definedName>
    <definedName name="ㄷ숃ㄱ" hidden="1">#REF!</definedName>
    <definedName name="ㄷㅇㄴ" localSheetId="2">#REF!</definedName>
    <definedName name="ㄷㅇㄴ" localSheetId="16">#REF!</definedName>
    <definedName name="ㄷㅇㄴ">#REF!</definedName>
    <definedName name="ㄷㅇㄹ" localSheetId="2">#REF!</definedName>
    <definedName name="ㄷㅇㄹ" localSheetId="16">#REF!</definedName>
    <definedName name="ㄷㅇㄹ">#REF!</definedName>
    <definedName name="ㄷㅇㄹㄴ" localSheetId="2">#REF!</definedName>
    <definedName name="ㄷㅇㄹㄴ" localSheetId="16">#REF!</definedName>
    <definedName name="ㄷㅇㄹㄴ">#REF!</definedName>
    <definedName name="ㄷㅍㅂ" hidden="1">{"'용역비'!$A$4:$C$8"}</definedName>
    <definedName name="다" localSheetId="2">#REF!</definedName>
    <definedName name="다" localSheetId="16">#REF!</definedName>
    <definedName name="다">#REF!</definedName>
    <definedName name="다이아몬드" localSheetId="2">#REF!</definedName>
    <definedName name="다이아몬드" localSheetId="16">#REF!</definedName>
    <definedName name="다이아몬드">#REF!</definedName>
    <definedName name="닥트공" localSheetId="2">#REF!</definedName>
    <definedName name="닥트공" localSheetId="16">#REF!</definedName>
    <definedName name="닥트공">#REF!</definedName>
    <definedName name="단_가" localSheetId="2">#REF!</definedName>
    <definedName name="단_가" localSheetId="16">#REF!</definedName>
    <definedName name="단_가">#REF!</definedName>
    <definedName name="단_가2" localSheetId="2">#REF!</definedName>
    <definedName name="단_가2" localSheetId="16">#REF!</definedName>
    <definedName name="단_가2">#REF!</definedName>
    <definedName name="단_가3" localSheetId="2">#REF!</definedName>
    <definedName name="단_가3" localSheetId="16">#REF!</definedName>
    <definedName name="단_가3">#REF!</definedName>
    <definedName name="단_가4" localSheetId="2">#REF!</definedName>
    <definedName name="단_가4" localSheetId="16">#REF!</definedName>
    <definedName name="단_가4">#REF!</definedName>
    <definedName name="단_가5" localSheetId="2">#REF!</definedName>
    <definedName name="단_가5" localSheetId="16">#REF!</definedName>
    <definedName name="단_가5">#REF!</definedName>
    <definedName name="단_가6" localSheetId="2">#REF!</definedName>
    <definedName name="단_가6" localSheetId="16">#REF!</definedName>
    <definedName name="단_가6">#REF!</definedName>
    <definedName name="단가" localSheetId="2">#REF!</definedName>
    <definedName name="단가" localSheetId="16">#REF!</definedName>
    <definedName name="단가">#REF!</definedName>
    <definedName name="단가비교표" localSheetId="2">#REF!,#REF!</definedName>
    <definedName name="단가비교표" localSheetId="16">#REF!,#REF!</definedName>
    <definedName name="단가비교표">#REF!,#REF!</definedName>
    <definedName name="단가산출">[64]단가산출!$A$1:$G$53</definedName>
    <definedName name="단가조사">[65]단가산출!$A$1:$G$318</definedName>
    <definedName name="단가조사용" localSheetId="2">BlankMacro1</definedName>
    <definedName name="단가조사용" localSheetId="16">BlankMacro1</definedName>
    <definedName name="단가조사용">BlankMacro1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 localSheetId="2">#REF!</definedName>
    <definedName name="단가조사표" localSheetId="16">#REF!</definedName>
    <definedName name="단가조사표">#REF!</definedName>
    <definedName name="단가표" localSheetId="2">[66]내역서2안!#REF!</definedName>
    <definedName name="단가표" localSheetId="16">[66]내역서2안!#REF!</definedName>
    <definedName name="단가표">[66]내역서2안!#REF!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 localSheetId="2">#REF!</definedName>
    <definedName name="단말처리재" localSheetId="16">#REF!</definedName>
    <definedName name="단말처리재">#REF!</definedName>
    <definedName name="단위공량1" localSheetId="2">#REF!</definedName>
    <definedName name="단위공량1" localSheetId="16">#REF!</definedName>
    <definedName name="단위공량1">#REF!</definedName>
    <definedName name="단위공량10" localSheetId="2">#REF!</definedName>
    <definedName name="단위공량10" localSheetId="16">#REF!</definedName>
    <definedName name="단위공량10">#REF!</definedName>
    <definedName name="단위공량11" localSheetId="2">#REF!</definedName>
    <definedName name="단위공량11" localSheetId="16">#REF!</definedName>
    <definedName name="단위공량11">#REF!</definedName>
    <definedName name="단위공량12" localSheetId="2">#REF!</definedName>
    <definedName name="단위공량12" localSheetId="16">#REF!</definedName>
    <definedName name="단위공량12">#REF!</definedName>
    <definedName name="단위공량13" localSheetId="2">#REF!</definedName>
    <definedName name="단위공량13" localSheetId="16">#REF!</definedName>
    <definedName name="단위공량13">#REF!</definedName>
    <definedName name="단위공량14" localSheetId="2">#REF!</definedName>
    <definedName name="단위공량14" localSheetId="16">#REF!</definedName>
    <definedName name="단위공량14">#REF!</definedName>
    <definedName name="단위공량15" localSheetId="2">#REF!</definedName>
    <definedName name="단위공량15" localSheetId="16">#REF!</definedName>
    <definedName name="단위공량15">#REF!</definedName>
    <definedName name="단위공량16" localSheetId="2">#REF!</definedName>
    <definedName name="단위공량16" localSheetId="16">#REF!</definedName>
    <definedName name="단위공량16">#REF!</definedName>
    <definedName name="단위공량17" localSheetId="2">#REF!</definedName>
    <definedName name="단위공량17" localSheetId="16">#REF!</definedName>
    <definedName name="단위공량17">#REF!</definedName>
    <definedName name="단위공량2" localSheetId="2">#REF!</definedName>
    <definedName name="단위공량2" localSheetId="16">#REF!</definedName>
    <definedName name="단위공량2">#REF!</definedName>
    <definedName name="단위공량3" localSheetId="2">#REF!</definedName>
    <definedName name="단위공량3" localSheetId="16">#REF!</definedName>
    <definedName name="단위공량3">#REF!</definedName>
    <definedName name="단위공량4" localSheetId="2">#REF!</definedName>
    <definedName name="단위공량4" localSheetId="16">#REF!</definedName>
    <definedName name="단위공량4">#REF!</definedName>
    <definedName name="단위공량5" localSheetId="2">#REF!</definedName>
    <definedName name="단위공량5" localSheetId="16">#REF!</definedName>
    <definedName name="단위공량5">#REF!</definedName>
    <definedName name="단위공량6" localSheetId="2">#REF!</definedName>
    <definedName name="단위공량6" localSheetId="16">#REF!</definedName>
    <definedName name="단위공량6">#REF!</definedName>
    <definedName name="단위공량7" localSheetId="2">#REF!</definedName>
    <definedName name="단위공량7" localSheetId="16">#REF!</definedName>
    <definedName name="단위공량7">#REF!</definedName>
    <definedName name="단위공량8" localSheetId="2">#REF!</definedName>
    <definedName name="단위공량8" localSheetId="16">#REF!</definedName>
    <definedName name="단위공량8">#REF!</definedName>
    <definedName name="단위공량9" localSheetId="2">#REF!</definedName>
    <definedName name="단위공량9" localSheetId="16">#REF!</definedName>
    <definedName name="단위공량9">#REF!</definedName>
    <definedName name="대" localSheetId="2" hidden="1">#REF!</definedName>
    <definedName name="대" localSheetId="16" hidden="1">#REF!</definedName>
    <definedName name="대" hidden="1">#REF!</definedName>
    <definedName name="대가" localSheetId="2">#REF!</definedName>
    <definedName name="대가" localSheetId="16">#REF!</definedName>
    <definedName name="대가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운반비" localSheetId="2" hidden="1">#REF!</definedName>
    <definedName name="대운반비" localSheetId="16" hidden="1">#REF!</definedName>
    <definedName name="대운반비" hidden="1">#REF!</definedName>
    <definedName name="대장공" localSheetId="2">#REF!</definedName>
    <definedName name="대장공" localSheetId="16">#REF!</definedName>
    <definedName name="대장공">#REF!</definedName>
    <definedName name="도" localSheetId="2">#REF!</definedName>
    <definedName name="도" localSheetId="16">#REF!</definedName>
    <definedName name="도">#REF!</definedName>
    <definedName name="도급공사">'[52]단가 (2)'!$H$5</definedName>
    <definedName name="도급예산액">'[52]단가 (2)'!$H$15</definedName>
    <definedName name="도급예상액">'[52]단가 (2)'!$H$15</definedName>
    <definedName name="도목수" localSheetId="2">#REF!</definedName>
    <definedName name="도목수" localSheetId="16">#REF!</definedName>
    <definedName name="도목수">#REF!</definedName>
    <definedName name="도배공" localSheetId="2">#REF!</definedName>
    <definedName name="도배공" localSheetId="16">#REF!</definedName>
    <definedName name="도배공">#REF!</definedName>
    <definedName name="도비지원율" localSheetId="2">'[41]CT '!#REF!</definedName>
    <definedName name="도비지원율" localSheetId="16">'[41]CT '!#REF!</definedName>
    <definedName name="도비지원율">'[41]CT '!#REF!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공" localSheetId="2">#REF!</definedName>
    <definedName name="도장공" localSheetId="16">#REF!</definedName>
    <definedName name="도장공">#REF!</definedName>
    <definedName name="동발공_터널" localSheetId="2">#REF!</definedName>
    <definedName name="동발공_터널" localSheetId="16">#REF!</definedName>
    <definedName name="동발공_터널">#REF!</definedName>
    <definedName name="동신갑지" localSheetId="2">#REF!</definedName>
    <definedName name="동신갑지" localSheetId="16">#REF!</definedName>
    <definedName name="동신갑지">#REF!</definedName>
    <definedName name="동신을지" localSheetId="2">#REF!</definedName>
    <definedName name="동신을지" localSheetId="16">#REF!</definedName>
    <definedName name="동신을지">#REF!</definedName>
    <definedName name="동영견적" localSheetId="2">#REF!</definedName>
    <definedName name="동영견적" localSheetId="16">#REF!</definedName>
    <definedName name="동영견적">#REF!</definedName>
    <definedName name="동원" localSheetId="2">#REF!</definedName>
    <definedName name="동원" localSheetId="16">#REF!</definedName>
    <definedName name="동원">#REF!</definedName>
    <definedName name="동원1" localSheetId="2">#REF!</definedName>
    <definedName name="동원1" localSheetId="16">#REF!</definedName>
    <definedName name="동원1">#REF!</definedName>
    <definedName name="ㄹ" hidden="1">{#N/A,#N/A,TRUE,"토적및재료집계";#N/A,#N/A,TRUE,"토적및재료집계";#N/A,#N/A,TRUE,"단위량"}</definedName>
    <definedName name="ㄹ221" localSheetId="2">#REF!</definedName>
    <definedName name="ㄹ221" localSheetId="16">#REF!</definedName>
    <definedName name="ㄹ221">#REF!</definedName>
    <definedName name="ㄹ390">[67]내역서!$F$933</definedName>
    <definedName name="ㄹ400">[10]내역서!$F$933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ㄶ" localSheetId="2" hidden="1">#REF!</definedName>
    <definedName name="ㄹㅇㄶ" localSheetId="16" hidden="1">#REF!</definedName>
    <definedName name="ㄹㅇㄶ" hidden="1">#REF!</definedName>
    <definedName name="ㄹㅇㄶ옿" localSheetId="2" hidden="1">#REF!</definedName>
    <definedName name="ㄹㅇㄶ옿" localSheetId="16" hidden="1">#REF!</definedName>
    <definedName name="ㄹㅇㄶ옿" hidden="1">#REF!</definedName>
    <definedName name="ㄹㅇㄹㅇ" localSheetId="2" hidden="1">#REF!</definedName>
    <definedName name="ㄹㅇㄹㅇ" localSheetId="16" hidden="1">#REF!</definedName>
    <definedName name="ㄹㅇㄹㅇ" hidden="1">#REF!</definedName>
    <definedName name="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트크기">[54]학습율!$B$5</definedName>
    <definedName name="루핑공" localSheetId="2">#REF!</definedName>
    <definedName name="루핑공" localSheetId="16">#REF!</definedName>
    <definedName name="루핑공">#REF!</definedName>
    <definedName name="류인숙" localSheetId="2">[68]공량산출서!#REF!</definedName>
    <definedName name="류인숙" localSheetId="16">[68]공량산출서!#REF!</definedName>
    <definedName name="류인숙">[68]공량산출서!#REF!</definedName>
    <definedName name="류인숙1" localSheetId="2">[69]!han_code</definedName>
    <definedName name="류인숙1" localSheetId="16">[69]!han_code</definedName>
    <definedName name="류인숙1">[69]!han_code</definedName>
    <definedName name="리벳공" localSheetId="2">#REF!</definedName>
    <definedName name="리벳공" localSheetId="16">#REF!</definedName>
    <definedName name="리벳공">#REF!</definedName>
    <definedName name="ㅁ" hidden="1">{"'용역비'!$A$4:$C$8"}</definedName>
    <definedName name="ㅁ1" localSheetId="2">#REF!</definedName>
    <definedName name="ㅁ1" localSheetId="16">#REF!</definedName>
    <definedName name="ㅁ1">#REF!</definedName>
    <definedName name="ㅁ100" localSheetId="2">#REF!</definedName>
    <definedName name="ㅁ100" localSheetId="16">#REF!</definedName>
    <definedName name="ㅁ100">#REF!</definedName>
    <definedName name="ㅁ1122" localSheetId="2">#REF!</definedName>
    <definedName name="ㅁ1122" localSheetId="16">#REF!</definedName>
    <definedName name="ㅁ1122">#REF!</definedName>
    <definedName name="ㅁ1180" localSheetId="2">#REF!</definedName>
    <definedName name="ㅁ1180" localSheetId="16">#REF!</definedName>
    <definedName name="ㅁ1180">#REF!</definedName>
    <definedName name="ㅁ134" localSheetId="2">#REF!</definedName>
    <definedName name="ㅁ134" localSheetId="16">#REF!</definedName>
    <definedName name="ㅁ134">#REF!</definedName>
    <definedName name="ㅁ1695" localSheetId="2">'[70]배관BM(일반)'!#REF!</definedName>
    <definedName name="ㅁ1695" localSheetId="16">'[70]배관BM(일반)'!#REF!</definedName>
    <definedName name="ㅁ1695">'[70]배관BM(일반)'!#REF!</definedName>
    <definedName name="ㅁ1a1" localSheetId="2">#REF!</definedName>
    <definedName name="ㅁ1a1" localSheetId="16">#REF!</definedName>
    <definedName name="ㅁ1a1">#REF!</definedName>
    <definedName name="ㅁ2" localSheetId="2">[59]경산!#REF!</definedName>
    <definedName name="ㅁ2" localSheetId="16">[59]경산!#REF!</definedName>
    <definedName name="ㅁ2">[59]경산!#REF!</definedName>
    <definedName name="ㅁ30" localSheetId="2">#REF!</definedName>
    <definedName name="ㅁ30" localSheetId="16">#REF!</definedName>
    <definedName name="ㅁ30">#REF!</definedName>
    <definedName name="ㅁ312" localSheetId="2">'[70]배관BM(일반)'!#REF!</definedName>
    <definedName name="ㅁ312" localSheetId="16">'[70]배관BM(일반)'!#REF!</definedName>
    <definedName name="ㅁ312">'[70]배관BM(일반)'!#REF!</definedName>
    <definedName name="ㅁ331" localSheetId="2">#REF!</definedName>
    <definedName name="ㅁ331" localSheetId="16">#REF!</definedName>
    <definedName name="ㅁ331">#REF!</definedName>
    <definedName name="ㅁ384K5" localSheetId="2">[6]홍보비디오!#REF!</definedName>
    <definedName name="ㅁ384K5" localSheetId="16">[6]홍보비디오!#REF!</definedName>
    <definedName name="ㅁ384K5">[6]홍보비디오!#REF!</definedName>
    <definedName name="ㅁ450" localSheetId="2">'[71]WEIGHT LIST'!#REF!</definedName>
    <definedName name="ㅁ450" localSheetId="16">'[71]WEIGHT LIST'!#REF!</definedName>
    <definedName name="ㅁ450">'[71]WEIGHT LIST'!#REF!</definedName>
    <definedName name="ㅁ545" localSheetId="2">#REF!</definedName>
    <definedName name="ㅁ545" localSheetId="16">#REF!</definedName>
    <definedName name="ㅁ545">#REF!</definedName>
    <definedName name="ㅁ60" localSheetId="2">[72]직노!#REF!</definedName>
    <definedName name="ㅁ60" localSheetId="16">[72]직노!#REF!</definedName>
    <definedName name="ㅁ60">[72]직노!#REF!</definedName>
    <definedName name="ㅁ636" localSheetId="2">#REF!</definedName>
    <definedName name="ㅁ636" localSheetId="16">#REF!</definedName>
    <definedName name="ㅁ636">#REF!</definedName>
    <definedName name="ㅁㄴㅇㄻㄴㅇㄹㄴㅁㅎㄴㅇㅎ" hidden="1">{"'용역비'!$A$4:$C$8"}</definedName>
    <definedName name="ㅁㄴㅇㅁ" hidden="1">{"'용역비'!$A$4:$C$8"}</definedName>
    <definedName name="ㅁㅁ" localSheetId="2">#REF!</definedName>
    <definedName name="ㅁㅁ" localSheetId="16">#REF!</definedName>
    <definedName name="ㅁㅁ">#REF!</definedName>
    <definedName name="ㅁㅁㅁ">[73]직재!$B$12</definedName>
    <definedName name="ㅁㅁㅁㅁㅁ" hidden="1">{"'용역비'!$A$4:$C$8"}</definedName>
    <definedName name="ㅁㅁㅁㅁㅁㅁㅁㅁ" localSheetId="2">#REF!</definedName>
    <definedName name="ㅁㅁㅁㅁㅁㅁㅁㅁ" localSheetId="16">#REF!</definedName>
    <definedName name="ㅁㅁㅁㅁㅁㅁㅁㅁ">#REF!</definedName>
    <definedName name="ㅁㅁㅁㅁㅁㅁㅁㅁㅁㅁㅁㅁㅁㅁ" hidden="1">{"'용역비'!$A$4:$C$8"}</definedName>
    <definedName name="ㅁㅂ" localSheetId="2">#REF!</definedName>
    <definedName name="ㅁㅂ" localSheetId="16">#REF!</definedName>
    <definedName name="ㅁㅂ">#REF!</definedName>
    <definedName name="ㅁㅂ1" localSheetId="2">#REF!</definedName>
    <definedName name="ㅁㅂ1" localSheetId="16">#REF!</definedName>
    <definedName name="ㅁㅂ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마" localSheetId="2">BlankMacro1</definedName>
    <definedName name="마" localSheetId="16">BlankMacro1</definedName>
    <definedName name="마">BlankMacro1</definedName>
    <definedName name="마부" localSheetId="2">#REF!</definedName>
    <definedName name="마부" localSheetId="16">#REF!</definedName>
    <definedName name="마부">#REF!</definedName>
    <definedName name="말" localSheetId="2">BlankMacro1</definedName>
    <definedName name="말" localSheetId="16">BlankMacro1</definedName>
    <definedName name="말">BlankMacro1</definedName>
    <definedName name="매크로11" localSheetId="2">[74]!매크로11</definedName>
    <definedName name="매크로11" localSheetId="16">[74]!매크로11</definedName>
    <definedName name="매크로11">[74]!매크로11</definedName>
    <definedName name="메1" localSheetId="2">#REF!</definedName>
    <definedName name="메1" localSheetId="16">#REF!</definedName>
    <definedName name="메1">#REF!</definedName>
    <definedName name="메2" localSheetId="2">#REF!</definedName>
    <definedName name="메2" localSheetId="16">#REF!</definedName>
    <definedName name="메2">#REF!</definedName>
    <definedName name="명원" localSheetId="2">'[10]#REF'!#REF!</definedName>
    <definedName name="명원" localSheetId="16">'[10]#REF'!#REF!</definedName>
    <definedName name="명원">'[10]#REF'!#REF!</definedName>
    <definedName name="모래분사공" localSheetId="2">#REF!</definedName>
    <definedName name="모래분사공" localSheetId="16">#REF!</definedName>
    <definedName name="모래분사공">#REF!</definedName>
    <definedName name="목도" localSheetId="2">#REF!</definedName>
    <definedName name="목도" localSheetId="16">#REF!</definedName>
    <definedName name="목도">#REF!</definedName>
    <definedName name="목차갑지" localSheetId="2">#REF!</definedName>
    <definedName name="목차갑지" localSheetId="16">#REF!</definedName>
    <definedName name="목차갑지">#REF!</definedName>
    <definedName name="몰라" localSheetId="2">[75]직노!#REF!</definedName>
    <definedName name="몰라" localSheetId="16">[75]직노!#REF!</definedName>
    <definedName name="몰라">[75]직노!#REF!</definedName>
    <definedName name="못" localSheetId="2">#REF!</definedName>
    <definedName name="못" localSheetId="16">#REF!</definedName>
    <definedName name="못">#REF!</definedName>
    <definedName name="무상사용기간">'[76]CT '!$D$13</definedName>
    <definedName name="무선안테나공" localSheetId="2">#REF!</definedName>
    <definedName name="무선안테나공" localSheetId="16">#REF!</definedName>
    <definedName name="무선안테나공">#REF!</definedName>
    <definedName name="문" localSheetId="2">[77]원가계산서!#REF!</definedName>
    <definedName name="문" localSheetId="16">[77]원가계산서!#REF!</definedName>
    <definedName name="문">[77]원가계산서!#REF!</definedName>
    <definedName name="문서의_처음" localSheetId="2">[48]총괄집계표!#REF!</definedName>
    <definedName name="문서의_처음" localSheetId="16">[48]총괄집계표!#REF!</definedName>
    <definedName name="문서의_처음">[48]총괄집계표!#REF!</definedName>
    <definedName name="문화" localSheetId="2">[78]원가계산서!#REF!</definedName>
    <definedName name="문화" localSheetId="16">[78]원가계산서!#REF!</definedName>
    <definedName name="문화">[78]원가계산서!#REF!</definedName>
    <definedName name="문화1" localSheetId="2">[79]원가계산서!#REF!</definedName>
    <definedName name="문화1" localSheetId="16">[79]원가계산서!#REF!</definedName>
    <definedName name="문화1">[79]원가계산서!#REF!</definedName>
    <definedName name="문화5" localSheetId="2">[78]원가계산서!#REF!</definedName>
    <definedName name="문화5" localSheetId="16">[78]원가계산서!#REF!</definedName>
    <definedName name="문화5">[78]원가계산서!#REF!</definedName>
    <definedName name="문화A" localSheetId="2">[79]원가계산서!#REF!</definedName>
    <definedName name="문화A" localSheetId="16">[79]원가계산서!#REF!</definedName>
    <definedName name="문화A">[79]원가계산서!#REF!</definedName>
    <definedName name="문화정보" localSheetId="2">[80]원가계산서!#REF!</definedName>
    <definedName name="문화정보" localSheetId="16">[80]원가계산서!#REF!</definedName>
    <definedName name="문화정보">[80]원가계산서!#REF!</definedName>
    <definedName name="문화정보1" localSheetId="2">[81]원가계산서!#REF!</definedName>
    <definedName name="문화정보1" localSheetId="16">[81]원가계산서!#REF!</definedName>
    <definedName name="문화정보1">[81]원가계산서!#REF!</definedName>
    <definedName name="문화정보표지" localSheetId="2">[79]원가계산서!#REF!</definedName>
    <definedName name="문화정보표지" localSheetId="16">[79]원가계산서!#REF!</definedName>
    <definedName name="문화정보표지">[79]원가계산서!#REF!</definedName>
    <definedName name="물가" localSheetId="2">#REF!</definedName>
    <definedName name="물가" localSheetId="16">#REF!</definedName>
    <definedName name="물가">#REF!</definedName>
    <definedName name="물가2" localSheetId="2">#REF!</definedName>
    <definedName name="물가2" localSheetId="16">#REF!</definedName>
    <definedName name="물가2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 localSheetId="2">#REF!</definedName>
    <definedName name="물가자료" localSheetId="16">#REF!</definedName>
    <definedName name="물가자료">#REF!</definedName>
    <definedName name="물량" localSheetId="2">#REF!</definedName>
    <definedName name="물량" localSheetId="16">#REF!</definedName>
    <definedName name="물량">#REF!</definedName>
    <definedName name="물운반경비" localSheetId="2">#REF!</definedName>
    <definedName name="물운반경비" localSheetId="16">#REF!</definedName>
    <definedName name="물운반경비">#REF!</definedName>
    <definedName name="물운반노무비" localSheetId="2">#REF!</definedName>
    <definedName name="물운반노무비" localSheetId="16">#REF!</definedName>
    <definedName name="물운반노무비">#REF!</definedName>
    <definedName name="물운반재료비" localSheetId="2">#REF!</definedName>
    <definedName name="물운반재료비" localSheetId="16">#REF!</definedName>
    <definedName name="물운반재료비">#REF!</definedName>
    <definedName name="물운반총액" localSheetId="2">#REF!</definedName>
    <definedName name="물운반총액" localSheetId="16">#REF!</definedName>
    <definedName name="물운반총액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장공" localSheetId="2">#REF!</definedName>
    <definedName name="미장공" localSheetId="16">#REF!</definedName>
    <definedName name="미장공">#REF!</definedName>
    <definedName name="ㅂ" hidden="1">{#N/A,#N/A,TRUE,"토적및재료집계";#N/A,#N/A,TRUE,"토적및재료집계";#N/A,#N/A,TRUE,"단위량"}</definedName>
    <definedName name="ㅂㅁㅋ" hidden="1">{"'용역비'!$A$4:$C$8"}</definedName>
    <definedName name="ㅂㅂ" localSheetId="2">#REF!</definedName>
    <definedName name="ㅂㅂ" localSheetId="16">#REF!</definedName>
    <definedName name="ㅂㅂ">#REF!</definedName>
    <definedName name="ㅂㅂㅂ" hidden="1">{"'용역비'!$A$4:$C$8"}</definedName>
    <definedName name="ㅂㅂㅂㅁㅁㅂ">[82]Sheet1!$F$933</definedName>
    <definedName name="ㅂㅂㅂㅂㅂㅂ" hidden="1">{"'용역비'!$A$4:$C$8"}</definedName>
    <definedName name="ㅂㅈ" localSheetId="2">#REF!</definedName>
    <definedName name="ㅂㅈ" localSheetId="16">#REF!</definedName>
    <definedName name="ㅂㅈ">#REF!</definedName>
    <definedName name="ㅂㅈㅂㅈㅂㅈ" localSheetId="2">#REF!</definedName>
    <definedName name="ㅂㅈㅂㅈㅂㅈ" localSheetId="16">#REF!</definedName>
    <definedName name="ㅂㅈㅂㅈㅂㅈ">#REF!</definedName>
    <definedName name="ㅂㅋ" hidden="1">{"'용역비'!$A$4:$C$8"}</definedName>
    <definedName name="바" localSheetId="2">BlankMacro1</definedName>
    <definedName name="바" localSheetId="16">BlankMacro1</definedName>
    <definedName name="바">BlankMacro1</definedName>
    <definedName name="바보" hidden="1">{"'용역비'!$A$4:$C$8"}</definedName>
    <definedName name="바부" hidden="1">{"'용역비'!$A$4:$C$8"}</definedName>
    <definedName name="바이브레이타공" localSheetId="2">#REF!</definedName>
    <definedName name="바이브레이타공" localSheetId="16">#REF!</definedName>
    <definedName name="바이브레이타공">#REF!</definedName>
    <definedName name="박리제" localSheetId="2">#REF!</definedName>
    <definedName name="박리제" localSheetId="16">#REF!</definedName>
    <definedName name="박리제">#REF!</definedName>
    <definedName name="방송" localSheetId="2">BlankMacro1</definedName>
    <definedName name="방송" localSheetId="16">BlankMacro1</definedName>
    <definedName name="방송">BlankMacro1</definedName>
    <definedName name="방송설비" localSheetId="2">#REF!</definedName>
    <definedName name="방송설비" localSheetId="16">#REF!</definedName>
    <definedName name="방송설비">#REF!</definedName>
    <definedName name="방송인공산출" localSheetId="2">BlankMacro1</definedName>
    <definedName name="방송인공산출" localSheetId="16">BlankMacro1</definedName>
    <definedName name="방송인공산출">BlankMacro1</definedName>
    <definedName name="방송자재인공산출" localSheetId="2">BlankMacro1</definedName>
    <definedName name="방송자재인공산출" localSheetId="16">BlankMacro1</definedName>
    <definedName name="방송자재인공산출">BlankMacro1</definedName>
    <definedName name="방수공" localSheetId="2">#REF!</definedName>
    <definedName name="방수공" localSheetId="16">#REF!</definedName>
    <definedName name="방수공">#REF!</definedName>
    <definedName name="배관" localSheetId="2">#REF!</definedName>
    <definedName name="배관" localSheetId="16">#REF!</definedName>
    <definedName name="배관">#REF!</definedName>
    <definedName name="배관공" localSheetId="2">#REF!</definedName>
    <definedName name="배관공" localSheetId="16">#REF!</definedName>
    <definedName name="배관공">#REF!</definedName>
    <definedName name="배관공수율" localSheetId="2" hidden="1">#REF!</definedName>
    <definedName name="배관공수율" localSheetId="16" hidden="1">#REF!</definedName>
    <definedName name="배관공수율" hidden="1">#REF!</definedName>
    <definedName name="배전전공" localSheetId="2">#REF!</definedName>
    <definedName name="배전전공" localSheetId="16">#REF!</definedName>
    <definedName name="배전전공">#REF!</definedName>
    <definedName name="배전활선전공" localSheetId="2">#REF!</definedName>
    <definedName name="배전활선전공" localSheetId="16">#REF!</definedName>
    <definedName name="배전활선전공">#REF!</definedName>
    <definedName name="백강관배관_Sheet2_List" localSheetId="2">#REF!</definedName>
    <definedName name="백강관배관_Sheet2_List" localSheetId="16">#REF!</definedName>
    <definedName name="백강관배관_Sheet2_List">#REF!</definedName>
    <definedName name="백관114.3" localSheetId="2">#REF!</definedName>
    <definedName name="백관114.3" localSheetId="16">#REF!</definedName>
    <definedName name="백관114.3">#REF!</definedName>
    <definedName name="백관139.8" localSheetId="2">#REF!</definedName>
    <definedName name="백관139.8" localSheetId="16">#REF!</definedName>
    <definedName name="백관139.8">#REF!</definedName>
    <definedName name="백관165.2" localSheetId="2">#REF!</definedName>
    <definedName name="백관165.2" localSheetId="16">#REF!</definedName>
    <definedName name="백관165.2">#REF!</definedName>
    <definedName name="백관216.5" localSheetId="2">#REF!</definedName>
    <definedName name="백관216.5" localSheetId="16">#REF!</definedName>
    <definedName name="백관216.5">#REF!</definedName>
    <definedName name="백관267.4" localSheetId="2">#REF!</definedName>
    <definedName name="백관267.4" localSheetId="16">#REF!</definedName>
    <definedName name="백관267.4">#REF!</definedName>
    <definedName name="백관318.5" localSheetId="2">#REF!</definedName>
    <definedName name="백관318.5" localSheetId="16">#REF!</definedName>
    <definedName name="백관318.5">#REF!</definedName>
    <definedName name="백관48.6" localSheetId="2">#REF!</definedName>
    <definedName name="백관48.6" localSheetId="16">#REF!</definedName>
    <definedName name="백관48.6">#REF!</definedName>
    <definedName name="백관76.3" localSheetId="2">#REF!</definedName>
    <definedName name="백관76.3" localSheetId="16">#REF!</definedName>
    <definedName name="백관76.3">#REF!</definedName>
    <definedName name="백관89.1" localSheetId="2">#REF!</definedName>
    <definedName name="백관89.1" localSheetId="16">#REF!</definedName>
    <definedName name="백관89.1">#REF!</definedName>
    <definedName name="밴드" localSheetId="2">#REF!</definedName>
    <definedName name="밴드" localSheetId="16">#REF!</definedName>
    <definedName name="밴드">#REF!</definedName>
    <definedName name="번호" localSheetId="2">#REF!</definedName>
    <definedName name="번호" localSheetId="16">#REF!</definedName>
    <definedName name="번호">#REF!</definedName>
    <definedName name="벌개" localSheetId="2">#REF!</definedName>
    <definedName name="벌개" localSheetId="16">#REF!</definedName>
    <definedName name="벌개">#REF!</definedName>
    <definedName name="벌목공" localSheetId="2">#REF!</definedName>
    <definedName name="벌목공" localSheetId="16">#REF!</definedName>
    <definedName name="벌목공">#REF!</definedName>
    <definedName name="벌집무늬" localSheetId="2">#REF!</definedName>
    <definedName name="벌집무늬" localSheetId="16">#REF!</definedName>
    <definedName name="벌집무늬">#REF!</definedName>
    <definedName name="벨트콘베어작업공" localSheetId="2">#REF!</definedName>
    <definedName name="벨트콘베어작업공" localSheetId="16">#REF!</definedName>
    <definedName name="벨트콘베어작업공">#REF!</definedName>
    <definedName name="벽돌제작공" localSheetId="2">#REF!</definedName>
    <definedName name="벽돌제작공" localSheetId="16">#REF!</definedName>
    <definedName name="벽돌제작공">#REF!</definedName>
    <definedName name="보강토등기타" localSheetId="2">#REF!</definedName>
    <definedName name="보강토등기타" localSheetId="16">#REF!</definedName>
    <definedName name="보강토등기타">#REF!</definedName>
    <definedName name="보링공_지질조사" localSheetId="2">#REF!</definedName>
    <definedName name="보링공_지질조사" localSheetId="16">#REF!</definedName>
    <definedName name="보링공_지질조사">#REF!</definedName>
    <definedName name="보안공" localSheetId="2">#REF!</definedName>
    <definedName name="보안공" localSheetId="16">#REF!</definedName>
    <definedName name="보안공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 localSheetId="2">#REF!</definedName>
    <definedName name="보온공" localSheetId="16">#REF!</definedName>
    <definedName name="보온공">#REF!</definedName>
    <definedName name="보일러공" localSheetId="2">#REF!</definedName>
    <definedName name="보일러공" localSheetId="16">#REF!</definedName>
    <definedName name="보일러공">#REF!</definedName>
    <definedName name="보통선원" localSheetId="2">#REF!</definedName>
    <definedName name="보통선원" localSheetId="16">#REF!</definedName>
    <definedName name="보통선원">#REF!</definedName>
    <definedName name="보통인부" localSheetId="2">#REF!</definedName>
    <definedName name="보통인부" localSheetId="16">#REF!</definedName>
    <definedName name="보통인부">#REF!</definedName>
    <definedName name="볼트16" localSheetId="2">#REF!</definedName>
    <definedName name="볼트16" localSheetId="16">#REF!</definedName>
    <definedName name="볼트16">#REF!</definedName>
    <definedName name="볼트18" localSheetId="2">#REF!</definedName>
    <definedName name="볼트18" localSheetId="16">#REF!</definedName>
    <definedName name="볼트18">#REF!</definedName>
    <definedName name="볼트20" localSheetId="2">#REF!</definedName>
    <definedName name="볼트20" localSheetId="16">#REF!</definedName>
    <definedName name="볼트20">#REF!</definedName>
    <definedName name="볼트6" localSheetId="2">#REF!</definedName>
    <definedName name="볼트6" localSheetId="16">#REF!</definedName>
    <definedName name="볼트6">#REF!</definedName>
    <definedName name="부가가치세">'[52]단가 (2)'!$H$14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 localSheetId="2">BlankMacro1</definedName>
    <definedName name="분전" localSheetId="16">BlankMacro1</definedName>
    <definedName name="분전">BlankMacro1</definedName>
    <definedName name="분전반" localSheetId="2">BlankMacro1</definedName>
    <definedName name="분전반" localSheetId="16">BlankMacro1</definedName>
    <definedName name="분전반">BlankMacro1</definedName>
    <definedName name="분전반1" localSheetId="2">BlankMacro1</definedName>
    <definedName name="분전반1" localSheetId="16">BlankMacro1</definedName>
    <definedName name="분전반1">BlankMacro1</definedName>
    <definedName name="분전함" localSheetId="2">BlankMacro1</definedName>
    <definedName name="분전함" localSheetId="16">BlankMacro1</definedName>
    <definedName name="분전함">BlankMacro1</definedName>
    <definedName name="불도우져_무한궤도_7톤" localSheetId="2">[83]중기손료!#REF!</definedName>
    <definedName name="불도우져_무한궤도_7톤" localSheetId="16">[83]중기손료!#REF!</definedName>
    <definedName name="불도우져_무한궤도_7톤">[83]중기손료!#REF!</definedName>
    <definedName name="불변수익율">'[76]CT '!$I$17</definedName>
    <definedName name="비계공" localSheetId="2">#REF!</definedName>
    <definedName name="비계공" localSheetId="16">#REF!</definedName>
    <definedName name="비계공">#REF!</definedName>
    <definedName name="ㅅ" localSheetId="2">BLCH</definedName>
    <definedName name="ㅅ" localSheetId="16">BLCH</definedName>
    <definedName name="ㅅ">BLCH</definedName>
    <definedName name="ㅅㅅ" localSheetId="2" hidden="1">#REF!</definedName>
    <definedName name="ㅅㅅ" localSheetId="16" hidden="1">#REF!</definedName>
    <definedName name="ㅅㅅ" hidden="1">#REF!</definedName>
    <definedName name="사" localSheetId="2">BlankMacro1</definedName>
    <definedName name="사" localSheetId="16">BlankMacro1</definedName>
    <definedName name="사">BlankMacro1</definedName>
    <definedName name="사공" localSheetId="2">#REF!</definedName>
    <definedName name="사공" localSheetId="16">#REF!</definedName>
    <definedName name="사공">#REF!</definedName>
    <definedName name="사용료">'[41]CT '!$I$8</definedName>
    <definedName name="사인일위" localSheetId="2">#REF!</definedName>
    <definedName name="사인일위" localSheetId="16">#REF!</definedName>
    <definedName name="사인일위">#REF!</definedName>
    <definedName name="산소" localSheetId="2">#REF!</definedName>
    <definedName name="산소" localSheetId="16">#REF!</definedName>
    <definedName name="산소">#REF!</definedName>
    <definedName name="산재보험료">'[52]단가 (2)'!$H$7</definedName>
    <definedName name="산출기초2" localSheetId="2" hidden="1">#REF!</definedName>
    <definedName name="산출기초2" localSheetId="16" hidden="1">#REF!</definedName>
    <definedName name="산출기초2" hidden="1">#REF!</definedName>
    <definedName name="산표" localSheetId="2">#REF!</definedName>
    <definedName name="산표" localSheetId="16">#REF!</definedName>
    <definedName name="산표">#REF!</definedName>
    <definedName name="삼영" localSheetId="2">[80]원가계산서!#REF!</definedName>
    <definedName name="삼영" localSheetId="16">[80]원가계산서!#REF!</definedName>
    <definedName name="삼영">[80]원가계산서!#REF!</definedName>
    <definedName name="삼영1" localSheetId="2">[80]원가계산서!#REF!</definedName>
    <definedName name="삼영1" localSheetId="16">[80]원가계산서!#REF!</definedName>
    <definedName name="삼영1">[80]원가계산서!#REF!</definedName>
    <definedName name="삼영3" localSheetId="2">[78]원가계산서!#REF!</definedName>
    <definedName name="삼영3" localSheetId="16">[78]원가계산서!#REF!</definedName>
    <definedName name="삼영3">[78]원가계산서!#REF!</definedName>
    <definedName name="상수도등기타" localSheetId="2">#REF!</definedName>
    <definedName name="상수도등기타" localSheetId="16">#REF!</definedName>
    <definedName name="상수도등기타">#REF!</definedName>
    <definedName name="샷시공" localSheetId="2">#REF!</definedName>
    <definedName name="샷시공" localSheetId="16">#REF!</definedName>
    <definedName name="샷시공">#REF!</definedName>
    <definedName name="석공" localSheetId="2">#REF!</definedName>
    <definedName name="석공" localSheetId="16">#REF!</definedName>
    <definedName name="석공">#REF!</definedName>
    <definedName name="선로신설" localSheetId="2">#REF!</definedName>
    <definedName name="선로신설" localSheetId="16">#REF!</definedName>
    <definedName name="선로신설">#REF!</definedName>
    <definedName name="선로철거" localSheetId="2">#REF!</definedName>
    <definedName name="선로철거" localSheetId="16">#REF!</definedName>
    <definedName name="선로철거">#REF!</definedName>
    <definedName name="선반공" localSheetId="2">#REF!</definedName>
    <definedName name="선반공" localSheetId="16">#REF!</definedName>
    <definedName name="선반공">#REF!</definedName>
    <definedName name="선부" localSheetId="2">#REF!</definedName>
    <definedName name="선부" localSheetId="16">#REF!</definedName>
    <definedName name="선부">#REF!</definedName>
    <definedName name="선테ㄷ" localSheetId="2">#REF!</definedName>
    <definedName name="선테ㄷ" localSheetId="16">#REF!</definedName>
    <definedName name="선테ㄷ">#REF!</definedName>
    <definedName name="설계내역" localSheetId="2">#REF!</definedName>
    <definedName name="설계내역" localSheetId="16">#REF!</definedName>
    <definedName name="설계내역">#REF!</definedName>
    <definedName name="설계서목차">'[84]POL6차-PIPING'!$J$41</definedName>
    <definedName name="성" localSheetId="2">#REF!</definedName>
    <definedName name="성" localSheetId="16">#REF!</definedName>
    <definedName name="성">#REF!</definedName>
    <definedName name="성시경" localSheetId="2">[51]Sheet1!#REF!</definedName>
    <definedName name="성시경" localSheetId="16">[51]Sheet1!#REF!</definedName>
    <definedName name="성시경">[51]Sheet1!#REF!</definedName>
    <definedName name="셧터공" localSheetId="2">#REF!</definedName>
    <definedName name="셧터공" localSheetId="16">#REF!</definedName>
    <definedName name="셧터공">#REF!</definedName>
    <definedName name="소방공량산출서" localSheetId="2">BlankMacro1</definedName>
    <definedName name="소방공량산출서" localSheetId="16">BlankMacro1</definedName>
    <definedName name="소방공량산출서">BlankMacro1</definedName>
    <definedName name="소방내역" localSheetId="2">BlankMacro1</definedName>
    <definedName name="소방내역" localSheetId="16">BlankMacro1</definedName>
    <definedName name="소방내역">BlankMacro1</definedName>
    <definedName name="소방내역서" localSheetId="2">BlankMacro1</definedName>
    <definedName name="소방내역서" localSheetId="16">BlankMacro1</definedName>
    <definedName name="소방내역서">BlankMacro1</definedName>
    <definedName name="소방설비" localSheetId="2">#REF!</definedName>
    <definedName name="소방설비" localSheetId="16">#REF!</definedName>
    <definedName name="소방설비">#REF!</definedName>
    <definedName name="속표지" localSheetId="2">#REF!</definedName>
    <definedName name="속표지" localSheetId="16">#REF!</definedName>
    <definedName name="속표지">#REF!</definedName>
    <definedName name="송전전공" localSheetId="2">#REF!</definedName>
    <definedName name="송전전공" localSheetId="16">#REF!</definedName>
    <definedName name="송전전공">#REF!</definedName>
    <definedName name="송전활선전공" localSheetId="2">#REF!</definedName>
    <definedName name="송전활선전공" localSheetId="16">#REF!</definedName>
    <definedName name="송전활선전공">#REF!</definedName>
    <definedName name="수량계산" localSheetId="2">#REF!</definedName>
    <definedName name="수량계산" localSheetId="16">#REF!</definedName>
    <definedName name="수량계산">#REF!</definedName>
    <definedName name="수량산출" localSheetId="2">#REF!</definedName>
    <definedName name="수량산출" localSheetId="16">#REF!</definedName>
    <definedName name="수량산출">#REF!</definedName>
    <definedName name="수량집계양" localSheetId="2">#REF!</definedName>
    <definedName name="수량집계양" localSheetId="16">#REF!</definedName>
    <definedName name="수량집계양">#REF!</definedName>
    <definedName name="수작업반장" localSheetId="2">#REF!</definedName>
    <definedName name="수작업반장" localSheetId="16">#REF!</definedName>
    <definedName name="수작업반장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'[52]단가 (2)'!$H$10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'[52]단가 (2)'!$H$10</definedName>
    <definedName name="슬레이트공" localSheetId="2">#REF!</definedName>
    <definedName name="슬레이트공" localSheetId="16">#REF!</definedName>
    <definedName name="슬레이트공">#REF!</definedName>
    <definedName name="시공측량사" localSheetId="2">#REF!</definedName>
    <definedName name="시공측량사" localSheetId="16">#REF!</definedName>
    <definedName name="시공측량사">#REF!</definedName>
    <definedName name="시공측량사조수" localSheetId="2">#REF!</definedName>
    <definedName name="시공측량사조수" localSheetId="16">#REF!</definedName>
    <definedName name="시공측량사조수">#REF!</definedName>
    <definedName name="시방" localSheetId="2">#REF!</definedName>
    <definedName name="시방" localSheetId="16">#REF!</definedName>
    <definedName name="시방">#REF!</definedName>
    <definedName name="시방1" localSheetId="2">#REF!</definedName>
    <definedName name="시방1" localSheetId="16">#REF!</definedName>
    <definedName name="시방1">#REF!</definedName>
    <definedName name="시작" localSheetId="2">#REF!</definedName>
    <definedName name="시작" localSheetId="16">#REF!</definedName>
    <definedName name="시작">#REF!</definedName>
    <definedName name="시험보조수" localSheetId="2">#REF!</definedName>
    <definedName name="시험보조수" localSheetId="16">#REF!</definedName>
    <definedName name="시험보조수">#REF!</definedName>
    <definedName name="시험사1급" localSheetId="2">#REF!</definedName>
    <definedName name="시험사1급" localSheetId="16">#REF!</definedName>
    <definedName name="시험사1급">#REF!</definedName>
    <definedName name="시험사2급" localSheetId="2">#REF!</definedName>
    <definedName name="시험사2급" localSheetId="16">#REF!</definedName>
    <definedName name="시험사2급">#REF!</definedName>
    <definedName name="시험사3급" localSheetId="2">#REF!</definedName>
    <definedName name="시험사3급" localSheetId="16">#REF!</definedName>
    <definedName name="시험사3급">#REF!</definedName>
    <definedName name="시험사4급" localSheetId="2">#REF!</definedName>
    <definedName name="시험사4급" localSheetId="16">#REF!</definedName>
    <definedName name="시험사4급">#REF!</definedName>
    <definedName name="신너" localSheetId="2">#REF!</definedName>
    <definedName name="신너" localSheetId="16">#REF!</definedName>
    <definedName name="신너">#REF!</definedName>
    <definedName name="신성" localSheetId="2">#REF!</definedName>
    <definedName name="신성" localSheetId="16">#REF!</definedName>
    <definedName name="신성">#REF!</definedName>
    <definedName name="신성감" localSheetId="2">#REF!</definedName>
    <definedName name="신성감" localSheetId="16">#REF!</definedName>
    <definedName name="신성감">#REF!</definedName>
    <definedName name="실적98" localSheetId="2">#REF!</definedName>
    <definedName name="실적98" localSheetId="16">#REF!</definedName>
    <definedName name="실적98">#REF!</definedName>
    <definedName name="실적99" localSheetId="2">#REF!</definedName>
    <definedName name="실적99" localSheetId="16">#REF!</definedName>
    <definedName name="실적99">#REF!</definedName>
    <definedName name="심우" localSheetId="2">#REF!</definedName>
    <definedName name="심우" localSheetId="16">#REF!</definedName>
    <definedName name="심우">#REF!</definedName>
    <definedName name="심우을" localSheetId="2">#REF!</definedName>
    <definedName name="심우을" localSheetId="16">#REF!</definedName>
    <definedName name="심우을">#REF!</definedName>
    <definedName name="ㅇ" localSheetId="2">#REF!</definedName>
    <definedName name="ㅇ" localSheetId="16">#REF!</definedName>
    <definedName name="ㅇ">#REF!</definedName>
    <definedName name="ㅇ.ㅇ.ㅇ." localSheetId="2">'[17]산#3-2'!#REF!</definedName>
    <definedName name="ㅇ.ㅇ.ㅇ." localSheetId="16">'[17]산#3-2'!#REF!</definedName>
    <definedName name="ㅇ.ㅇ.ㅇ.">'[17]산#3-2'!#REF!</definedName>
    <definedName name="ㅇ1211" localSheetId="2">#REF!</definedName>
    <definedName name="ㅇ1211" localSheetId="16">#REF!</definedName>
    <definedName name="ㅇ1211">#REF!</definedName>
    <definedName name="ㅇㄹ">[85]단가산출서!$A$2:$N$87</definedName>
    <definedName name="ㅇㄹㄹ" localSheetId="2" hidden="1">#REF!</definedName>
    <definedName name="ㅇㄹㄹ" localSheetId="16" hidden="1">#REF!</definedName>
    <definedName name="ㅇㄹㄹ" hidden="1">#REF!</definedName>
    <definedName name="ㅇㄹㅀ" localSheetId="2" hidden="1">#REF!</definedName>
    <definedName name="ㅇㄹㅀ" localSheetId="16" hidden="1">#REF!</definedName>
    <definedName name="ㅇㄹㅀ" hidden="1">#REF!</definedName>
    <definedName name="ㅇㄹㅇㄹ" localSheetId="2" hidden="1">#REF!</definedName>
    <definedName name="ㅇㄹㅇㄹ" localSheetId="16" hidden="1">#REF!</definedName>
    <definedName name="ㅇㄹㅇㄹ" hidden="1">#REF!</definedName>
    <definedName name="ㅇㄹ호" localSheetId="2">BlankMacro1</definedName>
    <definedName name="ㅇㄹ호" localSheetId="16">BlankMacro1</definedName>
    <definedName name="ㅇㄹ호">BlankMacro1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" localSheetId="2" hidden="1">#REF!</definedName>
    <definedName name="ㅇㅇ" localSheetId="16" hidden="1">#REF!</definedName>
    <definedName name="ㅇㅇ" hidden="1">#REF!</definedName>
    <definedName name="ㅇㅇㄹ" localSheetId="2" hidden="1">#REF!</definedName>
    <definedName name="ㅇㅇㄹ" localSheetId="16" hidden="1">#REF!</definedName>
    <definedName name="ㅇㅇㄹ" hidden="1">#REF!</definedName>
    <definedName name="ㅇㅇㅇ" hidden="1">{"'용역비'!$A$4:$C$8"}</definedName>
    <definedName name="ㅇㅇㅇㅇ" localSheetId="2" hidden="1">#REF!</definedName>
    <definedName name="ㅇㅇㅇㅇ" localSheetId="16" hidden="1">#REF!</definedName>
    <definedName name="ㅇㅇㅇㅇ" hidden="1">#REF!</definedName>
    <definedName name="ㅇㅇㅇㅇㅇ" localSheetId="2">#REF!</definedName>
    <definedName name="ㅇㅇㅇㅇㅇ" localSheetId="16">#REF!</definedName>
    <definedName name="ㅇㅇㅇㅇㅇ">#REF!</definedName>
    <definedName name="ㅇㅇㅇㅇㅇㅇㅇ" localSheetId="2">#REF!</definedName>
    <definedName name="ㅇㅇㅇㅇㅇㅇㅇ" localSheetId="16">#REF!</definedName>
    <definedName name="ㅇㅇㅇㅇㅇㅇㅇ">#REF!</definedName>
    <definedName name="ㅇㅎㅇㅎ" hidden="1">{"'용역비'!$A$4:$C$8"}</definedName>
    <definedName name="아" localSheetId="2">BlankMacro1</definedName>
    <definedName name="아" localSheetId="16">BlankMacro1</definedName>
    <definedName name="아">BlankMacro1</definedName>
    <definedName name="아늘믿" localSheetId="2">BlankMacro1</definedName>
    <definedName name="아늘믿" localSheetId="16">BlankMacro1</definedName>
    <definedName name="아늘믿">BlankMacro1</definedName>
    <definedName name="아니" localSheetId="2">BlankMacro1</definedName>
    <definedName name="아니" localSheetId="16">BlankMacro1</definedName>
    <definedName name="아니">BlankMacro1</definedName>
    <definedName name="아다" localSheetId="2">BlankMacro1</definedName>
    <definedName name="아다" localSheetId="16">BlankMacro1</definedName>
    <definedName name="아다">BlankMacro1</definedName>
    <definedName name="아디" localSheetId="2">BlankMacro1</definedName>
    <definedName name="아디" localSheetId="16">BlankMacro1</definedName>
    <definedName name="아디">BlankMacro1</definedName>
    <definedName name="아서" localSheetId="2">BlankMacro1</definedName>
    <definedName name="아서" localSheetId="16">BlankMacro1</definedName>
    <definedName name="아서">BlankMacro1</definedName>
    <definedName name="아세틸렌" localSheetId="2">#REF!</definedName>
    <definedName name="아세틸렌" localSheetId="16">#REF!</definedName>
    <definedName name="아세틸렌">#REF!</definedName>
    <definedName name="아스타일공" localSheetId="2">#REF!</definedName>
    <definedName name="아스타일공" localSheetId="16">#REF!</definedName>
    <definedName name="아스타일공">#REF!</definedName>
    <definedName name="아아" localSheetId="2">'[86]#REF'!#REF!</definedName>
    <definedName name="아아" localSheetId="16">'[86]#REF'!#REF!</definedName>
    <definedName name="아아">'[86]#REF'!#REF!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" localSheetId="2">#REF!</definedName>
    <definedName name="안" localSheetId="16">#REF!</definedName>
    <definedName name="안">#REF!</definedName>
    <definedName name="안재범" localSheetId="2">#REF!</definedName>
    <definedName name="안재범" localSheetId="16">#REF!</definedName>
    <definedName name="안재범">#REF!</definedName>
    <definedName name="안전관리비">'[52]단가 (2)'!$H$8</definedName>
    <definedName name="알루미늄판" localSheetId="2">#REF!</definedName>
    <definedName name="알루미늄판" localSheetId="16">#REF!</definedName>
    <definedName name="알루미늄판">#REF!</definedName>
    <definedName name="알어러" localSheetId="2">BLCH</definedName>
    <definedName name="알어러" localSheetId="16">BLCH</definedName>
    <definedName name="알어러">BLCH</definedName>
    <definedName name="앙카볼트" localSheetId="2">#REF!</definedName>
    <definedName name="앙카볼트" localSheetId="16">#REF!</definedName>
    <definedName name="앙카볼트">#REF!</definedName>
    <definedName name="앵글" localSheetId="2">#REF!</definedName>
    <definedName name="앵글" localSheetId="16">#REF!</definedName>
    <definedName name="앵글">#REF!</definedName>
    <definedName name="앵커볼트1000" localSheetId="2">#REF!</definedName>
    <definedName name="앵커볼트1000" localSheetId="16">#REF!</definedName>
    <definedName name="앵커볼트1000">#REF!</definedName>
    <definedName name="앵커볼트700" localSheetId="2">#REF!</definedName>
    <definedName name="앵커볼트700" localSheetId="16">#REF!</definedName>
    <definedName name="앵커볼트700">#REF!</definedName>
    <definedName name="양생공" localSheetId="2">#REF!</definedName>
    <definedName name="양생공" localSheetId="16">#REF!</definedName>
    <definedName name="양생공">#REF!</definedName>
    <definedName name="양여금율" localSheetId="2">'[41]CT '!#REF!</definedName>
    <definedName name="양여금율" localSheetId="16">'[41]CT '!#REF!</definedName>
    <definedName name="양여금율">'[41]CT '!#REF!</definedName>
    <definedName name="어ㅏ아" localSheetId="2">BLCH</definedName>
    <definedName name="어ㅏ아" localSheetId="16">BLCH</definedName>
    <definedName name="어ㅏ아">BLCH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localSheetId="2" hidden="1">#REF!</definedName>
    <definedName name="언" localSheetId="16" hidden="1">#REF!</definedName>
    <definedName name="언" hidden="1">#REF!</definedName>
    <definedName name="연돌공" localSheetId="2">#REF!</definedName>
    <definedName name="연돌공" localSheetId="16">#REF!</definedName>
    <definedName name="연돌공">#REF!</definedName>
    <definedName name="연마공" localSheetId="2">#REF!</definedName>
    <definedName name="연마공" localSheetId="16">#REF!</definedName>
    <definedName name="연마공">#REF!</definedName>
    <definedName name="연마숫돌" localSheetId="2">#REF!</definedName>
    <definedName name="연마숫돌" localSheetId="16">#REF!</definedName>
    <definedName name="연마숫돌">#REF!</definedName>
    <definedName name="연마지" localSheetId="2">#REF!</definedName>
    <definedName name="연마지" localSheetId="16">#REF!</definedName>
    <definedName name="연마지">#REF!</definedName>
    <definedName name="연습" localSheetId="2">#REF!</definedName>
    <definedName name="연습" localSheetId="16">#REF!</definedName>
    <definedName name="연습">#REF!</definedName>
    <definedName name="열차무선전화설비" localSheetId="2">#REF!</definedName>
    <definedName name="열차무선전화설비" localSheetId="16">#REF!</definedName>
    <definedName name="열차무선전화설비">#REF!</definedName>
    <definedName name="영림기사" localSheetId="2">#REF!</definedName>
    <definedName name="영림기사" localSheetId="16">#REF!</definedName>
    <definedName name="영림기사">#REF!</definedName>
    <definedName name="영시스템" localSheetId="2" hidden="1">[87]수량산출!#REF!</definedName>
    <definedName name="영시스템" localSheetId="16" hidden="1">[87]수량산출!#REF!</definedName>
    <definedName name="영시스템" hidden="1">[87]수량산출!#REF!</definedName>
    <definedName name="예정공정표" localSheetId="2">[51]Sheet1!#REF!</definedName>
    <definedName name="예정공정표" localSheetId="16">[51]Sheet1!#REF!</definedName>
    <definedName name="예정공정표">[51]Sheet1!#REF!</definedName>
    <definedName name="오수공사" localSheetId="2">#REF!</definedName>
    <definedName name="오수공사" localSheetId="16">#REF!</definedName>
    <definedName name="오수공사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외시연" localSheetId="2">'[10]#REF'!#REF!</definedName>
    <definedName name="옥외시연" localSheetId="16">'[10]#REF'!#REF!</definedName>
    <definedName name="옥외시연">'[10]#REF'!#REF!</definedName>
    <definedName name="옥외시연토적표">[10]내역서!$F$933</definedName>
    <definedName name="온돌공" localSheetId="2">#REF!</definedName>
    <definedName name="온돌공" localSheetId="16">#REF!</definedName>
    <definedName name="온돌공">#REF!</definedName>
    <definedName name="용접공_일반" localSheetId="2">#REF!</definedName>
    <definedName name="용접공_일반" localSheetId="16">#REF!</definedName>
    <definedName name="용접공_일반">#REF!</definedName>
    <definedName name="용접공_철도" localSheetId="2">#REF!</definedName>
    <definedName name="용접공_철도" localSheetId="16">#REF!</definedName>
    <definedName name="용접공_철도">#REF!</definedName>
    <definedName name="용접봉" localSheetId="2">#REF!</definedName>
    <definedName name="용접봉" localSheetId="16">#REF!</definedName>
    <definedName name="용접봉">#REF!</definedName>
    <definedName name="용접봉알루미늄" localSheetId="2">#REF!</definedName>
    <definedName name="용접봉알루미늄" localSheetId="16">#REF!</definedName>
    <definedName name="용접봉알루미늄">#REF!</definedName>
    <definedName name="우리" localSheetId="2">#REF!</definedName>
    <definedName name="우리" localSheetId="16">#REF!</definedName>
    <definedName name="우리">#REF!</definedName>
    <definedName name="우물공" localSheetId="2">#REF!</definedName>
    <definedName name="우물공" localSheetId="16">#REF!</definedName>
    <definedName name="우물공">#REF!</definedName>
    <definedName name="우수공사" localSheetId="2">#REF!</definedName>
    <definedName name="우수공사" localSheetId="16">#REF!</definedName>
    <definedName name="우수공사">#REF!</definedName>
    <definedName name="운" localSheetId="2">#REF!</definedName>
    <definedName name="운" localSheetId="16">#REF!</definedName>
    <definedName name="운">#REF!</definedName>
    <definedName name="운반수량" localSheetId="2">'[10]#REF'!#REF!</definedName>
    <definedName name="운반수량" localSheetId="16">'[10]#REF'!#REF!</definedName>
    <definedName name="운반수량">'[10]#REF'!#REF!</definedName>
    <definedName name="운전사_기계" localSheetId="2">#REF!</definedName>
    <definedName name="운전사_기계" localSheetId="16">#REF!</definedName>
    <definedName name="운전사_기계">#REF!</definedName>
    <definedName name="운전사_운반차" localSheetId="2">#REF!</definedName>
    <definedName name="운전사_운반차" localSheetId="16">#REF!</definedName>
    <definedName name="운전사_운반차">#REF!</definedName>
    <definedName name="울" localSheetId="2">[88]내역서2안!#REF!</definedName>
    <definedName name="울" localSheetId="16">[88]내역서2안!#REF!</definedName>
    <definedName name="울">[88]내역서2안!#REF!</definedName>
    <definedName name="원" localSheetId="2">#REF!</definedName>
    <definedName name="원" localSheetId="16">#REF!</definedName>
    <definedName name="원">#REF!</definedName>
    <definedName name="원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" localSheetId="2">#REF!</definedName>
    <definedName name="원가계" localSheetId="16">#REF!</definedName>
    <definedName name="원가계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" localSheetId="2">#REF!</definedName>
    <definedName name="원가계산1" localSheetId="16">#REF!</definedName>
    <definedName name="원가계산1">#REF!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2" localSheetId="2">'[89]공통(20-91)'!#REF!</definedName>
    <definedName name="원가계산2" localSheetId="16">'[89]공통(20-91)'!#REF!</definedName>
    <definedName name="원가계산2">'[89]공통(20-91)'!#REF!</definedName>
    <definedName name="원가계산서" localSheetId="2">#REF!</definedName>
    <definedName name="원가계산서" localSheetId="16">#REF!</definedName>
    <definedName name="원가계산서">#REF!</definedName>
    <definedName name="원가총괄" localSheetId="2">[90]원가계산서!#REF!</definedName>
    <definedName name="원가총괄" localSheetId="16">[90]원가계산서!#REF!</definedName>
    <definedName name="원가총괄">[90]원가계산서!#REF!</definedName>
    <definedName name="원가표지" localSheetId="2">[90]원가계산서!#REF!</definedName>
    <definedName name="원가표지" localSheetId="16">[90]원가계산서!#REF!</definedName>
    <definedName name="원가표지">[90]원가계산서!#REF!</definedName>
    <definedName name="원가표지2" localSheetId="2">#REF!</definedName>
    <definedName name="원가표지2" localSheetId="16">#REF!</definedName>
    <definedName name="원가표지2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위생공" localSheetId="2">#REF!</definedName>
    <definedName name="위생공" localSheetId="16">#REF!</definedName>
    <definedName name="위생공">#REF!</definedName>
    <definedName name="유량" localSheetId="2">#REF!</definedName>
    <definedName name="유량" localSheetId="16">#REF!</definedName>
    <definedName name="유량">#REF!</definedName>
    <definedName name="유리공" localSheetId="2">#REF!</definedName>
    <definedName name="유리공" localSheetId="16">#REF!</definedName>
    <definedName name="유리공">#REF!</definedName>
    <definedName name="유지관리비" localSheetId="2" hidden="1">#REF!</definedName>
    <definedName name="유지관리비" localSheetId="16" hidden="1">#REF!</definedName>
    <definedName name="유지관리비" hidden="1">#REF!</definedName>
    <definedName name="육고" localSheetId="2">#REF!</definedName>
    <definedName name="육고" localSheetId="16">#REF!</definedName>
    <definedName name="육고">#REF!</definedName>
    <definedName name="을" localSheetId="2">#REF!</definedName>
    <definedName name="을" localSheetId="16">#REF!</definedName>
    <definedName name="을">#REF!</definedName>
    <definedName name="응용" hidden="1">{"'용역비'!$A$4:$C$8"}</definedName>
    <definedName name="이랑">[91]내역서!$AB$112</definedName>
    <definedName name="이름없음">'[6]#REF'!$A$1:$IV$2</definedName>
    <definedName name="이상" localSheetId="2">#REF!</definedName>
    <definedName name="이상" localSheetId="16">#REF!</definedName>
    <definedName name="이상">#REF!</definedName>
    <definedName name="이윤">'[52]단가 (2)'!$H$12</definedName>
    <definedName name="이이이" localSheetId="2">'[10]#REF'!#REF!</definedName>
    <definedName name="이이이" localSheetId="16">'[10]#REF'!#REF!</definedName>
    <definedName name="이이이">'[10]#REF'!#REF!</definedName>
    <definedName name="이형철근" localSheetId="2">#REF!</definedName>
    <definedName name="이형철근" localSheetId="16">#REF!</definedName>
    <definedName name="이형철근">#REF!</definedName>
    <definedName name="이ㅛ사" localSheetId="2">'[10]#REF'!#REF!</definedName>
    <definedName name="이ㅛ사" localSheetId="16">'[10]#REF'!#REF!</definedName>
    <definedName name="이ㅛ사">'[10]#REF'!#REF!</definedName>
    <definedName name="인건비">'[92]노무비 근거'!$B$3:$C$38</definedName>
    <definedName name="인건비2" localSheetId="2">#REF!</definedName>
    <definedName name="인건비2" localSheetId="16">#REF!</definedName>
    <definedName name="인건비2">#REF!</definedName>
    <definedName name="인산염" localSheetId="2">#REF!</definedName>
    <definedName name="인산염" localSheetId="16">#REF!</definedName>
    <definedName name="인산염">#REF!</definedName>
    <definedName name="인상익" localSheetId="2">BlankMacro1</definedName>
    <definedName name="인상익" localSheetId="16">BlankMacro1</definedName>
    <definedName name="인상익">BlankMacro1</definedName>
    <definedName name="인쇄영역" localSheetId="2">#REF!</definedName>
    <definedName name="인쇄영역" localSheetId="16">#REF!</definedName>
    <definedName name="인쇄영역">#REF!</definedName>
    <definedName name="인쇄영역2" localSheetId="2">#REF!</definedName>
    <definedName name="인쇄영역2" localSheetId="16">#REF!</definedName>
    <definedName name="인쇄영역2">#REF!</definedName>
    <definedName name="인수" localSheetId="2">#REF!</definedName>
    <definedName name="인수" localSheetId="16">#REF!</definedName>
    <definedName name="인수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반관리비">'[52]단가 (2)'!$H$11</definedName>
    <definedName name="일반통신설비" localSheetId="2">#REF!</definedName>
    <definedName name="일반통신설비" localSheetId="16">#REF!</definedName>
    <definedName name="일반통신설비">#REF!</definedName>
    <definedName name="일위" localSheetId="2">#REF!</definedName>
    <definedName name="일위" localSheetId="16">#REF!</definedName>
    <definedName name="일위">#REF!</definedName>
    <definedName name="일위대가" localSheetId="2">#REF!</definedName>
    <definedName name="일위대가" localSheetId="16">#REF!</definedName>
    <definedName name="일위대가">#REF!</definedName>
    <definedName name="일위대가1" localSheetId="2">#REF!</definedName>
    <definedName name="일위대가1" localSheetId="16">#REF!</definedName>
    <definedName name="일위대가1">#REF!</definedName>
    <definedName name="일위산출" localSheetId="2">#REF!</definedName>
    <definedName name="일위산출" localSheetId="16">#REF!</definedName>
    <definedName name="일위산출">#REF!</definedName>
    <definedName name="일위산출1" localSheetId="2">#REF!</definedName>
    <definedName name="일위산출1" localSheetId="16">#REF!</definedName>
    <definedName name="일위산출1">#REF!</definedName>
    <definedName name="일위집계표" localSheetId="2">#REF!</definedName>
    <definedName name="일위집계표" localSheetId="16">#REF!</definedName>
    <definedName name="일위집계표">#REF!</definedName>
    <definedName name="일위호표" localSheetId="2">#REF!</definedName>
    <definedName name="일위호표" localSheetId="16">#REF!</definedName>
    <definedName name="일위호표">#REF!</definedName>
    <definedName name="일의01" localSheetId="2">[72]직노!#REF!</definedName>
    <definedName name="일의01" localSheetId="16">[72]직노!#REF!</definedName>
    <definedName name="일의01">[72]직노!#REF!</definedName>
    <definedName name="일집" localSheetId="2" hidden="1">#REF!</definedName>
    <definedName name="일집" localSheetId="16" hidden="1">#REF!</definedName>
    <definedName name="일집" hidden="1">#REF!</definedName>
    <definedName name="ㅈ" localSheetId="2">BLCH</definedName>
    <definedName name="ㅈ" localSheetId="16">BLCH</definedName>
    <definedName name="ㅈ">BLCH</definedName>
    <definedName name="ㅈㄷㄱㄷㄱㄷ" hidden="1">{"'용역비'!$A$4:$C$8"}</definedName>
    <definedName name="ㅈㄷㅈㄷ" localSheetId="2">#REF!</definedName>
    <definedName name="ㅈㄷㅈㄷ" localSheetId="16">#REF!</definedName>
    <definedName name="ㅈㄷㅈㄷ">#REF!</definedName>
    <definedName name="ㅈㄷㅈㄷㅈ" localSheetId="2">'[82]#REF'!#REF!</definedName>
    <definedName name="ㅈㄷㅈㄷㅈ" localSheetId="16">'[82]#REF'!#REF!</definedName>
    <definedName name="ㅈㄷㅈㄷㅈ">'[82]#REF'!#REF!</definedName>
    <definedName name="ㅈㅁAAㅍㅍ" localSheetId="2">'[82]#REF'!#REF!</definedName>
    <definedName name="ㅈㅁAAㅍㅍ" localSheetId="16">'[82]#REF'!#REF!</definedName>
    <definedName name="ㅈㅁAAㅍㅍ">'[82]#REF'!#REF!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ㅈㅈㅈㅈㅈㅈㅈ">[29]내역서!$AB$355</definedName>
    <definedName name="자" hidden="1">{"'용역비'!$A$4:$C$8"}</definedName>
    <definedName name="자동안내방송설비" localSheetId="2">#REF!</definedName>
    <definedName name="자동안내방송설비" localSheetId="16">#REF!</definedName>
    <definedName name="자동안내방송설비">#REF!</definedName>
    <definedName name="자동제어1차공량산출" localSheetId="2">BlankMacro1</definedName>
    <definedName name="자동제어1차공량산출" localSheetId="16">BlankMacro1</definedName>
    <definedName name="자동제어1차공량산출">BlankMacro1</definedName>
    <definedName name="자동화재탐지설비" localSheetId="2">#REF!</definedName>
    <definedName name="자동화재탐지설비" localSheetId="16">#REF!</definedName>
    <definedName name="자동화재탐지설비">#REF!</definedName>
    <definedName name="자재단가" localSheetId="2">#REF!</definedName>
    <definedName name="자재단가" localSheetId="16">#REF!</definedName>
    <definedName name="자재단가">#REF!</definedName>
    <definedName name="자재단가표" localSheetId="2">#REF!</definedName>
    <definedName name="자재단가표" localSheetId="16">#REF!</definedName>
    <definedName name="자재단가표">#REF!</definedName>
    <definedName name="자재비" hidden="1">{"'용역비'!$A$4:$C$8"}</definedName>
    <definedName name="작업반장" localSheetId="2">#REF!</definedName>
    <definedName name="작업반장" localSheetId="16">#REF!</definedName>
    <definedName name="작업반장">#REF!</definedName>
    <definedName name="잠수부" localSheetId="2">#REF!</definedName>
    <definedName name="잠수부" localSheetId="16">#REF!</definedName>
    <definedName name="잠수부">#REF!</definedName>
    <definedName name="장산교" localSheetId="2">#REF!</definedName>
    <definedName name="장산교" localSheetId="16">#REF!</definedName>
    <definedName name="장산교">#REF!</definedName>
    <definedName name="장집" hidden="1">{"'용역비'!$A$4:$C$8"}</definedName>
    <definedName name="재료비" localSheetId="2">[93]건축내역!#REF!</definedName>
    <definedName name="재료비" localSheetId="16">[93]건축내역!#REF!</definedName>
    <definedName name="재료비">[93]건축내역!#REF!</definedName>
    <definedName name="쟁료비" localSheetId="2">[63]건축내역!#REF!</definedName>
    <definedName name="쟁료비" localSheetId="16">[63]건축내역!#REF!</definedName>
    <definedName name="쟁료비">[63]건축내역!#REF!</definedName>
    <definedName name="저압케이블전공" localSheetId="2">#REF!</definedName>
    <definedName name="저압케이블전공" localSheetId="16">#REF!</definedName>
    <definedName name="저압케이블전공">#REF!</definedName>
    <definedName name="전등신설" localSheetId="2">#REF!</definedName>
    <definedName name="전등신설" localSheetId="16">#REF!</definedName>
    <definedName name="전등신설">#REF!</definedName>
    <definedName name="전력간선" localSheetId="2">BlankMacro1</definedName>
    <definedName name="전력간선" localSheetId="16">BlankMacro1</definedName>
    <definedName name="전력간선">BlankMacro1</definedName>
    <definedName name="전선관" localSheetId="2">#REF!</definedName>
    <definedName name="전선관" localSheetId="16">#REF!</definedName>
    <definedName name="전선관">#REF!</definedName>
    <definedName name="전지2004" localSheetId="2">#REF!</definedName>
    <definedName name="전지2004" localSheetId="16">#REF!</definedName>
    <definedName name="전지2004">#REF!</definedName>
    <definedName name="전체" localSheetId="2">#REF!</definedName>
    <definedName name="전체" localSheetId="16">#REF!</definedName>
    <definedName name="전체">#REF!</definedName>
    <definedName name="전화및TV공시청설비" localSheetId="2">#REF!</definedName>
    <definedName name="전화및TV공시청설비" localSheetId="16">#REF!</definedName>
    <definedName name="전화및TV공시청설비">#REF!</definedName>
    <definedName name="절단공" localSheetId="2">#REF!</definedName>
    <definedName name="절단공" localSheetId="16">#REF!</definedName>
    <definedName name="절단공">#REF!</definedName>
    <definedName name="정" localSheetId="2">#REF!</definedName>
    <definedName name="정" localSheetId="16">#REF!</definedName>
    <definedName name="정">#REF!</definedName>
    <definedName name="정비공" localSheetId="2">#REF!</definedName>
    <definedName name="정비공" localSheetId="16">#REF!</definedName>
    <definedName name="정비공">#REF!</definedName>
    <definedName name="정찬일" localSheetId="2">#REF!</definedName>
    <definedName name="정찬일" localSheetId="16">#REF!</definedName>
    <definedName name="정찬일">#REF!</definedName>
    <definedName name="제도사" localSheetId="2">#REF!</definedName>
    <definedName name="제도사" localSheetId="16">#REF!</definedName>
    <definedName name="제도사">#REF!</definedName>
    <definedName name="제재공" localSheetId="2">#REF!</definedName>
    <definedName name="제재공" localSheetId="16">#REF!</definedName>
    <definedName name="제재공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철축로공" localSheetId="2">#REF!</definedName>
    <definedName name="제철축로공" localSheetId="16">#REF!</definedName>
    <definedName name="제철축로공">#REF!</definedName>
    <definedName name="조경공" localSheetId="2">#REF!</definedName>
    <definedName name="조경공" localSheetId="16">#REF!</definedName>
    <definedName name="조경공">#REF!</definedName>
    <definedName name="조력공" localSheetId="2">#REF!</definedName>
    <definedName name="조력공" localSheetId="16">#REF!</definedName>
    <definedName name="조력공">#REF!</definedName>
    <definedName name="조림인부" localSheetId="2">#REF!</definedName>
    <definedName name="조림인부" localSheetId="16">#REF!</definedName>
    <definedName name="조림인부">#REF!</definedName>
    <definedName name="조적공" localSheetId="2">#REF!</definedName>
    <definedName name="조적공" localSheetId="16">#REF!</definedName>
    <definedName name="조적공">#REF!</definedName>
    <definedName name="조직현황1" localSheetId="2">BLCH</definedName>
    <definedName name="조직현황1" localSheetId="16">BLCH</definedName>
    <definedName name="조직현황1">BLCH</definedName>
    <definedName name="조판" localSheetId="2">BLCH</definedName>
    <definedName name="조판" localSheetId="16">BLCH</definedName>
    <definedName name="조판">BLCH</definedName>
    <definedName name="조합견적" localSheetId="2">#REF!</definedName>
    <definedName name="조합견적" localSheetId="16">#REF!</definedName>
    <definedName name="조합견적">#REF!</definedName>
    <definedName name="조합견적2" localSheetId="2">#REF!</definedName>
    <definedName name="조합견적2" localSheetId="16">#REF!</definedName>
    <definedName name="조합견적2">#REF!</definedName>
    <definedName name="조합내역" localSheetId="2">[94]원가계산서!#REF!</definedName>
    <definedName name="조합내역" localSheetId="16">[94]원가계산서!#REF!</definedName>
    <definedName name="조합내역">[94]원가계산서!#REF!</definedName>
    <definedName name="조합페인트" localSheetId="2">#REF!</definedName>
    <definedName name="조합페인트" localSheetId="16">#REF!</definedName>
    <definedName name="조합페인트">#REF!</definedName>
    <definedName name="조합표지" localSheetId="2">[94]원가계산서!#REF!</definedName>
    <definedName name="조합표지" localSheetId="16">[94]원가계산서!#REF!</definedName>
    <definedName name="조합표지">[94]원가계산서!#REF!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준설선기관사" localSheetId="2">#REF!</definedName>
    <definedName name="준설선기관사" localSheetId="16">#REF!</definedName>
    <definedName name="준설선기관사">#REF!</definedName>
    <definedName name="준설선기관장" localSheetId="2">#REF!</definedName>
    <definedName name="준설선기관장" localSheetId="16">#REF!</definedName>
    <definedName name="준설선기관장">#REF!</definedName>
    <definedName name="준설선선장" localSheetId="2">#REF!</definedName>
    <definedName name="준설선선장" localSheetId="16">#REF!</definedName>
    <definedName name="준설선선장">#REF!</definedName>
    <definedName name="준설선운전사" localSheetId="2">#REF!</definedName>
    <definedName name="준설선운전사" localSheetId="16">#REF!</definedName>
    <definedName name="준설선운전사">#REF!</definedName>
    <definedName name="준설선전기사" localSheetId="2">#REF!</definedName>
    <definedName name="준설선전기사" localSheetId="16">#REF!</definedName>
    <definedName name="준설선전기사">#REF!</definedName>
    <definedName name="줄눈공" localSheetId="2">#REF!</definedName>
    <definedName name="줄눈공" localSheetId="16">#REF!</definedName>
    <definedName name="줄눈공">#REF!</definedName>
    <definedName name="중기산출서" localSheetId="2">'[10]#REF'!#REF!</definedName>
    <definedName name="중기산출서" localSheetId="16">'[10]#REF'!#REF!</definedName>
    <definedName name="중기산출서">'[10]#REF'!#REF!</definedName>
    <definedName name="중기운전기사" localSheetId="2">#REF!</definedName>
    <definedName name="중기운전기사" localSheetId="16">#REF!</definedName>
    <definedName name="중기운전기사">#REF!</definedName>
    <definedName name="중기운전조수" localSheetId="2">#REF!</definedName>
    <definedName name="중기운전조수" localSheetId="16">#REF!</definedName>
    <definedName name="중기운전조수">#REF!</definedName>
    <definedName name="중기조장" localSheetId="2">#REF!</definedName>
    <definedName name="중기조장" localSheetId="16">#REF!</definedName>
    <definedName name="중기조장">#REF!</definedName>
    <definedName name="지" localSheetId="2">#REF!</definedName>
    <definedName name="지" localSheetId="16">#REF!</definedName>
    <definedName name="지">#REF!</definedName>
    <definedName name="지붕잇기공" localSheetId="2">#REF!</definedName>
    <definedName name="지붕잇기공" localSheetId="16">#REF!</definedName>
    <definedName name="지붕잇기공">#REF!</definedName>
    <definedName name="지적기능사1급" localSheetId="2">#REF!</definedName>
    <definedName name="지적기능사1급" localSheetId="16">#REF!</definedName>
    <definedName name="지적기능사1급">#REF!</definedName>
    <definedName name="지적기능사2급" localSheetId="2">#REF!</definedName>
    <definedName name="지적기능사2급" localSheetId="16">#REF!</definedName>
    <definedName name="지적기능사2급">#REF!</definedName>
    <definedName name="지적기사1급" localSheetId="2">#REF!</definedName>
    <definedName name="지적기사1급" localSheetId="16">#REF!</definedName>
    <definedName name="지적기사1급">#REF!</definedName>
    <definedName name="지적기사2급" localSheetId="2">#REF!</definedName>
    <definedName name="지적기사2급" localSheetId="16">#REF!</definedName>
    <definedName name="지적기사2급">#REF!</definedName>
    <definedName name="지중자재" localSheetId="2">#REF!</definedName>
    <definedName name="지중자재" localSheetId="16">#REF!</definedName>
    <definedName name="지중자재">#REF!</definedName>
    <definedName name="직매54P" hidden="1">{#N/A,#N/A,TRUE,"토적및재료집계";#N/A,#N/A,TRUE,"토적및재료집계";#N/A,#N/A,TRUE,"단위량"}</definedName>
    <definedName name="직재" hidden="1">{"'용역비'!$A$4:$C$8"}</definedName>
    <definedName name="직접경비">'[52]단가 (2)'!$K$5</definedName>
    <definedName name="직접노무비">'[52]단가 (2)'!$I$5</definedName>
    <definedName name="진입로단가산출" localSheetId="2">'[10]#REF'!#REF!</definedName>
    <definedName name="진입로단가산출" localSheetId="16">'[10]#REF'!#REF!</definedName>
    <definedName name="진입로단가산출">'[10]#REF'!#REF!</definedName>
    <definedName name="진출일위" localSheetId="2">'[10]#REF'!#REF!</definedName>
    <definedName name="진출일위" localSheetId="16">'[10]#REF'!#REF!</definedName>
    <definedName name="진출일위">'[10]#REF'!#REF!</definedName>
    <definedName name="집계" localSheetId="2">#REF!</definedName>
    <definedName name="집계" localSheetId="16">#REF!</definedName>
    <definedName name="집계">#REF!</definedName>
    <definedName name="ㅊ" localSheetId="2">BLCH</definedName>
    <definedName name="ㅊ" localSheetId="16">BLCH</definedName>
    <definedName name="ㅊ">BLCH</definedName>
    <definedName name="ㅊ.ㅊ.ㅊ." localSheetId="2">'[17]산#3-2-2'!#REF!</definedName>
    <definedName name="ㅊ.ㅊ.ㅊ." localSheetId="16">'[17]산#3-2-2'!#REF!</definedName>
    <definedName name="ㅊ.ㅊ.ㅊ.">'[17]산#3-2-2'!#REF!</definedName>
    <definedName name="ㅊ1555" localSheetId="2">#REF!</definedName>
    <definedName name="ㅊ1555" localSheetId="16">#REF!</definedName>
    <definedName name="ㅊ1555">#REF!</definedName>
    <definedName name="차" localSheetId="2">BlankMacro1</definedName>
    <definedName name="차" localSheetId="16">BlankMacro1</definedName>
    <definedName name="차">BlankMacro1</definedName>
    <definedName name="착암공" localSheetId="2">#REF!</definedName>
    <definedName name="착암공" localSheetId="16">#REF!</definedName>
    <definedName name="착암공">#REF!</definedName>
    <definedName name="창호목공" localSheetId="2">#REF!</definedName>
    <definedName name="창호목공" localSheetId="16">#REF!</definedName>
    <definedName name="창호목공">#REF!</definedName>
    <definedName name="챈널" localSheetId="2">#REF!</definedName>
    <definedName name="챈널" localSheetId="16">#REF!</definedName>
    <definedName name="챈널">#REF!</definedName>
    <definedName name="처음" localSheetId="2">#REF!</definedName>
    <definedName name="처음" localSheetId="16">#REF!</definedName>
    <definedName name="처음">#REF!</definedName>
    <definedName name="철거" localSheetId="2">#REF!</definedName>
    <definedName name="철거" localSheetId="16">#REF!</definedName>
    <definedName name="철거">#REF!</definedName>
    <definedName name="철거자재" localSheetId="2">#REF!</definedName>
    <definedName name="철거자재" localSheetId="16">#REF!</definedName>
    <definedName name="철거자재">#REF!</definedName>
    <definedName name="철골공" localSheetId="2">#REF!</definedName>
    <definedName name="철골공" localSheetId="16">#REF!</definedName>
    <definedName name="철골공">#REF!</definedName>
    <definedName name="철공" localSheetId="2">#REF!</definedName>
    <definedName name="철공" localSheetId="16">#REF!</definedName>
    <definedName name="철공">#REF!</definedName>
    <definedName name="철근공" localSheetId="2">#REF!</definedName>
    <definedName name="철근공" localSheetId="16">#REF!</definedName>
    <definedName name="철근공">#REF!</definedName>
    <definedName name="철도궤도공" localSheetId="2">#REF!</definedName>
    <definedName name="철도궤도공" localSheetId="16">#REF!</definedName>
    <definedName name="철도궤도공">#REF!</definedName>
    <definedName name="철도신호공" localSheetId="2">#REF!</definedName>
    <definedName name="철도신호공" localSheetId="16">#REF!</definedName>
    <definedName name="철도신호공">#REF!</definedName>
    <definedName name="철선" localSheetId="2">#REF!</definedName>
    <definedName name="철선" localSheetId="16">#REF!</definedName>
    <definedName name="철선">#REF!</definedName>
    <definedName name="철판10" localSheetId="2">#REF!</definedName>
    <definedName name="철판10" localSheetId="16">#REF!</definedName>
    <definedName name="철판10">#REF!</definedName>
    <definedName name="철판12" localSheetId="2">#REF!</definedName>
    <definedName name="철판12" localSheetId="16">#REF!</definedName>
    <definedName name="철판12">#REF!</definedName>
    <definedName name="철판15" localSheetId="2">#REF!</definedName>
    <definedName name="철판15" localSheetId="16">#REF!</definedName>
    <definedName name="철판15">#REF!</definedName>
    <definedName name="철판19" localSheetId="2">#REF!</definedName>
    <definedName name="철판19" localSheetId="16">#REF!</definedName>
    <definedName name="철판19">#REF!</definedName>
    <definedName name="철판6" localSheetId="2">#REF!</definedName>
    <definedName name="철판6" localSheetId="16">#REF!</definedName>
    <definedName name="철판6">#REF!</definedName>
    <definedName name="철판8" localSheetId="2">#REF!</definedName>
    <definedName name="철판8" localSheetId="16">#REF!</definedName>
    <definedName name="철판8">#REF!</definedName>
    <definedName name="철판9" localSheetId="2">#REF!</definedName>
    <definedName name="철판9" localSheetId="16">#REF!</definedName>
    <definedName name="철판9">#REF!</definedName>
    <definedName name="철판공" localSheetId="2">#REF!</definedName>
    <definedName name="철판공" localSheetId="16">#REF!</definedName>
    <definedName name="철판공">#REF!</definedName>
    <definedName name="청마총괄" localSheetId="2">[24]직노!#REF!</definedName>
    <definedName name="청마총괄" localSheetId="16">[24]직노!#REF!</definedName>
    <definedName name="청마총괄">[24]직노!#REF!</definedName>
    <definedName name="총_원_가" localSheetId="2">[95]손익분석!#REF!</definedName>
    <definedName name="총_원_가" localSheetId="16">[95]손익분석!#REF!</definedName>
    <definedName name="총_원_가">[95]손익분석!#REF!</definedName>
    <definedName name="총괄" localSheetId="2">BlankMacro1</definedName>
    <definedName name="총괄" localSheetId="16">BlankMacro1</definedName>
    <definedName name="총괄">BlankMacro1</definedName>
    <definedName name="총괄표" localSheetId="2">[24]직노!#REF!</definedName>
    <definedName name="총괄표" localSheetId="16">[24]직노!#REF!</definedName>
    <definedName name="총괄표">[24]직노!#REF!</definedName>
    <definedName name="출" localSheetId="2">#REF!</definedName>
    <definedName name="출" localSheetId="16">#REF!</definedName>
    <definedName name="출">#REF!</definedName>
    <definedName name="측부" localSheetId="2">#REF!</definedName>
    <definedName name="측부" localSheetId="16">#REF!</definedName>
    <definedName name="측부">#REF!</definedName>
    <definedName name="치장벽돌공" localSheetId="2">#REF!</definedName>
    <definedName name="치장벽돌공" localSheetId="16">#REF!</definedName>
    <definedName name="치장벽돌공">#REF!</definedName>
    <definedName name="ㅋ" localSheetId="2">#REF!</definedName>
    <definedName name="ㅋ" localSheetId="16">#REF!</definedName>
    <definedName name="ㅋ">#REF!</definedName>
    <definedName name="ㅋㅋ" localSheetId="2">BlankMacro1</definedName>
    <definedName name="ㅋㅋ" localSheetId="16">BlankMacro1</definedName>
    <definedName name="ㅋㅋ">BlankMacro1</definedName>
    <definedName name="ㅋㅋㅋ" hidden="1">{"'용역비'!$A$4:$C$8"}</definedName>
    <definedName name="ㅋㅌ" hidden="1">{"'용역비'!$A$4:$C$8"}</definedName>
    <definedName name="카바이트" localSheetId="2">#REF!</definedName>
    <definedName name="카바이트" localSheetId="16">#REF!</definedName>
    <definedName name="카바이트">#REF!</definedName>
    <definedName name="캡114.3" localSheetId="2">#REF!</definedName>
    <definedName name="캡114.3" localSheetId="16">#REF!</definedName>
    <definedName name="캡114.3">#REF!</definedName>
    <definedName name="캡139.8" localSheetId="2">#REF!</definedName>
    <definedName name="캡139.8" localSheetId="16">#REF!</definedName>
    <definedName name="캡139.8">#REF!</definedName>
    <definedName name="캡165.2" localSheetId="2">#REF!</definedName>
    <definedName name="캡165.2" localSheetId="16">#REF!</definedName>
    <definedName name="캡165.2">#REF!</definedName>
    <definedName name="캡216.5" localSheetId="2">#REF!</definedName>
    <definedName name="캡216.5" localSheetId="16">#REF!</definedName>
    <definedName name="캡216.5">#REF!</definedName>
    <definedName name="캡267.4" localSheetId="2">#REF!</definedName>
    <definedName name="캡267.4" localSheetId="16">#REF!</definedName>
    <definedName name="캡267.4">#REF!</definedName>
    <definedName name="캡318.5" localSheetId="2">#REF!</definedName>
    <definedName name="캡318.5" localSheetId="16">#REF!</definedName>
    <definedName name="캡318.5">#REF!</definedName>
    <definedName name="캡76.3" localSheetId="2">#REF!</definedName>
    <definedName name="캡76.3" localSheetId="16">#REF!</definedName>
    <definedName name="캡76.3">#REF!</definedName>
    <definedName name="캡89.1" localSheetId="2">#REF!</definedName>
    <definedName name="캡89.1" localSheetId="16">#REF!</definedName>
    <definedName name="캡89.1">#REF!</definedName>
    <definedName name="케이블" localSheetId="2">#REF!</definedName>
    <definedName name="케이블" localSheetId="16">#REF!</definedName>
    <definedName name="케이블">#REF!</definedName>
    <definedName name="케이블간지" hidden="1">{#N/A,#N/A,TRUE,"토적및재료집계";#N/A,#N/A,TRUE,"토적및재료집계";#N/A,#N/A,TRUE,"단위량"}</definedName>
    <definedName name="콘크리트공" localSheetId="2">#REF!</definedName>
    <definedName name="콘크리트공" localSheetId="16">#REF!</definedName>
    <definedName name="콘크리트공">#REF!</definedName>
    <definedName name="콘크리트공_광의" localSheetId="2">#REF!</definedName>
    <definedName name="콘크리트공_광의" localSheetId="16">#REF!</definedName>
    <definedName name="콘크리트공_광의">#REF!</definedName>
    <definedName name="크립" localSheetId="2">#REF!</definedName>
    <definedName name="크립" localSheetId="16">#REF!</definedName>
    <definedName name="크립">#REF!</definedName>
    <definedName name="클럽수목견_견적내역_List" localSheetId="2">#REF!</definedName>
    <definedName name="클럽수목견_견적내역_List" localSheetId="16">#REF!</definedName>
    <definedName name="클럽수목견_견적내역_List">#REF!</definedName>
    <definedName name="ㅌ" localSheetId="2">#REF!</definedName>
    <definedName name="ㅌ" localSheetId="16">#REF!</definedName>
    <definedName name="ㅌ">#REF!</definedName>
    <definedName name="ㅌ1121" localSheetId="2">'[57]전차선로 물량표'!#REF!</definedName>
    <definedName name="ㅌ1121" localSheetId="16">'[57]전차선로 물량표'!#REF!</definedName>
    <definedName name="ㅌ1121">'[57]전차선로 물량표'!#REF!</definedName>
    <definedName name="타견적" hidden="1">[87]수량산출!$A$1:$A$8282</definedName>
    <definedName name="타일공" localSheetId="2">#REF!</definedName>
    <definedName name="타일공" localSheetId="16">#REF!</definedName>
    <definedName name="타일공">#REF!</definedName>
    <definedName name="터" localSheetId="2">BLCH</definedName>
    <definedName name="터" localSheetId="16">BLCH</definedName>
    <definedName name="터">BLCH</definedName>
    <definedName name="템플리트모듈1" localSheetId="2">BlankMacro1</definedName>
    <definedName name="템플리트모듈1" localSheetId="16">BlankMacro1</definedName>
    <definedName name="템플리트모듈1">BlankMacro1</definedName>
    <definedName name="템플리트모듈2" localSheetId="2">BlankMacro1</definedName>
    <definedName name="템플리트모듈2" localSheetId="16">BlankMacro1</definedName>
    <definedName name="템플리트모듈2">BlankMacro1</definedName>
    <definedName name="템플리트모듈3" localSheetId="2">BlankMacro1</definedName>
    <definedName name="템플리트모듈3" localSheetId="16">BlankMacro1</definedName>
    <definedName name="템플리트모듈3">BlankMacro1</definedName>
    <definedName name="템플리트모듈4" localSheetId="2">BlankMacro1</definedName>
    <definedName name="템플리트모듈4" localSheetId="16">BlankMacro1</definedName>
    <definedName name="템플리트모듈4">BlankMacro1</definedName>
    <definedName name="템플리트모듈5" localSheetId="2">BlankMacro1</definedName>
    <definedName name="템플리트모듈5" localSheetId="16">BlankMacro1</definedName>
    <definedName name="템플리트모듈5">BlankMacro1</definedName>
    <definedName name="템플리트모듈6" localSheetId="2">BlankMacro1</definedName>
    <definedName name="템플리트모듈6" localSheetId="16">BlankMacro1</definedName>
    <definedName name="템플리트모듈6">BlankMacro1</definedName>
    <definedName name="토적표">[10]내역서!$F$933</definedName>
    <definedName name="통신" localSheetId="2">BlankMacro1</definedName>
    <definedName name="통신" localSheetId="16">BlankMacro1</definedName>
    <definedName name="통신">BlankMacro1</definedName>
    <definedName name="통신내선공" localSheetId="2">#REF!</definedName>
    <definedName name="통신내선공" localSheetId="16">#REF!</definedName>
    <definedName name="통신내선공">#REF!</definedName>
    <definedName name="통신설비공" localSheetId="2">#REF!</definedName>
    <definedName name="통신설비공" localSheetId="16">#REF!</definedName>
    <definedName name="통신설비공">#REF!</definedName>
    <definedName name="통신외선공" localSheetId="2">#REF!</definedName>
    <definedName name="통신외선공" localSheetId="16">#REF!</definedName>
    <definedName name="통신외선공">#REF!</definedName>
    <definedName name="통신집계" localSheetId="2">BlankMacro1</definedName>
    <definedName name="통신집계" localSheetId="16">BlankMacro1</definedName>
    <definedName name="통신집계">BlankMacro1</definedName>
    <definedName name="통신케이블공" localSheetId="2">#REF!</definedName>
    <definedName name="통신케이블공" localSheetId="16">#REF!</definedName>
    <definedName name="통신케이블공">#REF!</definedName>
    <definedName name="특고압케이블전공" localSheetId="2">#REF!</definedName>
    <definedName name="특고압케이블전공" localSheetId="16">#REF!</definedName>
    <definedName name="특고압케이블전공">#REF!</definedName>
    <definedName name="특별인부" localSheetId="2">#REF!</definedName>
    <definedName name="특별인부" localSheetId="16">#REF!</definedName>
    <definedName name="특별인부">#REF!</definedName>
    <definedName name="특수비계공" localSheetId="2">#REF!</definedName>
    <definedName name="특수비계공" localSheetId="16">#REF!</definedName>
    <definedName name="특수비계공">#REF!</definedName>
    <definedName name="ㅍ" localSheetId="2">BLCH</definedName>
    <definedName name="ㅍ" localSheetId="16">BLCH</definedName>
    <definedName name="ㅍ">BLCH</definedName>
    <definedName name="판넬자재" localSheetId="2">#REF!</definedName>
    <definedName name="판넬자재" localSheetId="16">#REF!</definedName>
    <definedName name="판넬자재">#REF!</definedName>
    <definedName name="퍼티" localSheetId="2">#REF!</definedName>
    <definedName name="퍼티" localSheetId="16">#REF!</definedName>
    <definedName name="퍼티">#REF!</definedName>
    <definedName name="평강건설" localSheetId="2">#REF!</definedName>
    <definedName name="평강건설" localSheetId="16">#REF!</definedName>
    <definedName name="평강건설">#REF!</definedName>
    <definedName name="폐" localSheetId="2">'[10]#REF'!#REF!</definedName>
    <definedName name="폐" localSheetId="16">'[10]#REF'!#REF!</definedName>
    <definedName name="폐">'[10]#REF'!#REF!</definedName>
    <definedName name="포설공" localSheetId="2">#REF!</definedName>
    <definedName name="포설공" localSheetId="16">#REF!</definedName>
    <definedName name="포설공">#REF!</definedName>
    <definedName name="포장공" localSheetId="2">#REF!</definedName>
    <definedName name="포장공" localSheetId="16">#REF!</definedName>
    <definedName name="포장공">#REF!</definedName>
    <definedName name="포장공사" localSheetId="2">#REF!</definedName>
    <definedName name="포장공사" localSheetId="16">#REF!</definedName>
    <definedName name="포장공사">#REF!</definedName>
    <definedName name="표" localSheetId="2">#REF!</definedName>
    <definedName name="표" localSheetId="16">#REF!</definedName>
    <definedName name="표">#REF!</definedName>
    <definedName name="표지" localSheetId="2">#REF!</definedName>
    <definedName name="표지" localSheetId="16">#REF!</definedName>
    <definedName name="표지">#REF!</definedName>
    <definedName name="표지2" localSheetId="2">#REF!</definedName>
    <definedName name="표지2" localSheetId="16">#REF!</definedName>
    <definedName name="표지2">#REF!</definedName>
    <definedName name="표지2222" localSheetId="2">#REF!</definedName>
    <definedName name="표지2222" localSheetId="16">#REF!</definedName>
    <definedName name="표지2222">#REF!</definedName>
    <definedName name="표지판" localSheetId="2">#REF!</definedName>
    <definedName name="표지판" localSheetId="16">#REF!</definedName>
    <definedName name="표지판">#REF!</definedName>
    <definedName name="표토" localSheetId="2">#REF!</definedName>
    <definedName name="표토" localSheetId="16">#REF!</definedName>
    <definedName name="표토">#REF!</definedName>
    <definedName name="프라이머" localSheetId="2">#REF!</definedName>
    <definedName name="프라이머" localSheetId="16">#REF!</definedName>
    <definedName name="프라이머">#REF!</definedName>
    <definedName name="플랜트기계설치공" localSheetId="2">#REF!</definedName>
    <definedName name="플랜트기계설치공" localSheetId="16">#REF!</definedName>
    <definedName name="플랜트기계설치공">#REF!</definedName>
    <definedName name="플랜트배관공" localSheetId="2">#REF!</definedName>
    <definedName name="플랜트배관공" localSheetId="16">#REF!</definedName>
    <definedName name="플랜트배관공">#REF!</definedName>
    <definedName name="플랜트용접공" localSheetId="2">#REF!</definedName>
    <definedName name="플랜트용접공" localSheetId="16">#REF!</definedName>
    <definedName name="플랜트용접공">#REF!</definedName>
    <definedName name="플랜트전공" localSheetId="2">#REF!</definedName>
    <definedName name="플랜트전공" localSheetId="16">#REF!</definedName>
    <definedName name="플랜트전공">#REF!</definedName>
    <definedName name="플랜트제관공" localSheetId="2">#REF!</definedName>
    <definedName name="플랜트제관공" localSheetId="16">#REF!</definedName>
    <definedName name="플랜트제관공">#REF!</definedName>
    <definedName name="플랜트특수용접공" localSheetId="2">#REF!</definedName>
    <definedName name="플랜트특수용접공" localSheetId="16">#REF!</definedName>
    <definedName name="플랜트특수용접공">#REF!</definedName>
    <definedName name="ㅎ" hidden="1">{"'용역비'!$A$4:$C$8"}</definedName>
    <definedName name="ㅎ314" localSheetId="2">#REF!</definedName>
    <definedName name="ㅎ314" localSheetId="16">#REF!</definedName>
    <definedName name="ㅎ314">#REF!</definedName>
    <definedName name="ㅎㄱ" hidden="1">{"'용역비'!$A$4:$C$8"}</definedName>
    <definedName name="ㅎㄱㅎ" hidden="1">{"'용역비'!$A$4:$C$8"}</definedName>
    <definedName name="ㅎㄱㅎㄱㅎㄱㅎ" hidden="1">{"'용역비'!$A$4:$C$8"}</definedName>
    <definedName name="ㅎㄴ" localSheetId="2" hidden="1">#REF!</definedName>
    <definedName name="ㅎㄴ" localSheetId="16" hidden="1">#REF!</definedName>
    <definedName name="ㅎㄴ" hidden="1">#REF!</definedName>
    <definedName name="ㅎㄹ" localSheetId="2" hidden="1">#REF!</definedName>
    <definedName name="ㅎㄹ" localSheetId="16" hidden="1">#REF!</definedName>
    <definedName name="ㅎㄹ" hidden="1">#REF!</definedName>
    <definedName name="ㅎㅎ" localSheetId="2">#REF!</definedName>
    <definedName name="ㅎㅎ" localSheetId="16">#REF!</definedName>
    <definedName name="ㅎㅎ">#REF!</definedName>
    <definedName name="ㅎㅎㅎ" hidden="1">{"'용역비'!$A$4:$C$8"}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 localSheetId="2">#REF!</definedName>
    <definedName name="ㅎㅎㅎㅎ" localSheetId="16">#REF!</definedName>
    <definedName name="ㅎㅎㅎㅎ">#REF!</definedName>
    <definedName name="ㅎㅎㅎㅎㅎㅎ" localSheetId="2">#REF!</definedName>
    <definedName name="ㅎㅎㅎㅎㅎㅎ" localSheetId="16">#REF!</definedName>
    <definedName name="ㅎㅎㅎㅎㅎㅎ">#REF!</definedName>
    <definedName name="ㅎㅎㅎㅎㅎㅎㅎㅎㅎㅎㅎㅎㅎ" localSheetId="2">#REF!</definedName>
    <definedName name="ㅎㅎㅎㅎㅎㅎㅎㅎㅎㅎㅎㅎㅎ" localSheetId="16">#REF!</definedName>
    <definedName name="ㅎㅎㅎㅎㅎㅎㅎㅎㅎㅎㅎㅎㅎ">#REF!</definedName>
    <definedName name="ㅎ호호" localSheetId="2">'[21]94'!#REF!</definedName>
    <definedName name="ㅎ호호" localSheetId="16">'[21]94'!#REF!</definedName>
    <definedName name="ㅎ호호">'[21]94'!#REF!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드" localSheetId="2">[24]실행내역!#REF!</definedName>
    <definedName name="하아드" localSheetId="16">[24]실행내역!#REF!</definedName>
    <definedName name="하아드">[24]실행내역!#REF!</definedName>
    <definedName name="하하" localSheetId="2">#REF!</definedName>
    <definedName name="하하" localSheetId="16">#REF!</definedName>
    <definedName name="하하">#REF!</definedName>
    <definedName name="학교" localSheetId="2">#REF!</definedName>
    <definedName name="학교" localSheetId="16">#REF!</definedName>
    <definedName name="학교">#REF!</definedName>
    <definedName name="학교2" localSheetId="2">#REF!</definedName>
    <definedName name="학교2" localSheetId="16">#REF!</definedName>
    <definedName name="학교2">#REF!</definedName>
    <definedName name="학습률" localSheetId="2">#REF!</definedName>
    <definedName name="학습률" localSheetId="16">#REF!</definedName>
    <definedName name="학습률">#REF!</definedName>
    <definedName name="한전수탁비">'[52]단가 (2)'!$H$17</definedName>
    <definedName name="한전표준공사비" localSheetId="2">BlankMacro1</definedName>
    <definedName name="한전표준공사비" localSheetId="16">BlankMacro1</definedName>
    <definedName name="한전표준공사비">BlankMacro1</definedName>
    <definedName name="할석공" localSheetId="2">#REF!</definedName>
    <definedName name="할석공" localSheetId="16">#REF!</definedName>
    <definedName name="할석공">#REF!</definedName>
    <definedName name="함석공" localSheetId="2">#REF!</definedName>
    <definedName name="함석공" localSheetId="16">#REF!</definedName>
    <definedName name="함석공">#REF!</definedName>
    <definedName name="합판" localSheetId="2">#REF!</definedName>
    <definedName name="합판" localSheetId="16">#REF!</definedName>
    <definedName name="합판">#REF!</definedName>
    <definedName name="해자" localSheetId="2">#REF!</definedName>
    <definedName name="해자" localSheetId="16">#REF!</definedName>
    <definedName name="해자">#REF!</definedName>
    <definedName name="행선안내게시기설비" localSheetId="2">#REF!</definedName>
    <definedName name="행선안내게시기설비" localSheetId="16">#REF!</definedName>
    <definedName name="행선안내게시기설비">#REF!</definedName>
    <definedName name="현도사" localSheetId="2">#REF!</definedName>
    <definedName name="현도사" localSheetId="16">#REF!</definedName>
    <definedName name="현도사">#REF!</definedName>
    <definedName name="형강100" localSheetId="2">#REF!</definedName>
    <definedName name="형강100" localSheetId="16">#REF!</definedName>
    <definedName name="형강100">#REF!</definedName>
    <definedName name="형강200" localSheetId="2">#REF!</definedName>
    <definedName name="형강200" localSheetId="16">#REF!</definedName>
    <definedName name="형강200">#REF!</definedName>
    <definedName name="형강250" localSheetId="2">#REF!</definedName>
    <definedName name="형강250" localSheetId="16">#REF!</definedName>
    <definedName name="형강250">#REF!</definedName>
    <definedName name="형틀목공" localSheetId="2">#REF!</definedName>
    <definedName name="형틀목공" localSheetId="16">#REF!</definedName>
    <definedName name="형틀목공">#REF!</definedName>
    <definedName name="호" localSheetId="2">#REF!</definedName>
    <definedName name="호" localSheetId="16">#REF!</definedName>
    <definedName name="호">#REF!</definedName>
    <definedName name="호랑이" localSheetId="2">#REF!</definedName>
    <definedName name="호랑이" localSheetId="16">#REF!</definedName>
    <definedName name="호랑이">#REF!</definedName>
    <definedName name="호표" localSheetId="2">#REF!</definedName>
    <definedName name="호표" localSheetId="16">#REF!</definedName>
    <definedName name="호표">#REF!</definedName>
    <definedName name="호호호호" localSheetId="2">#REF!</definedName>
    <definedName name="호호호호" localSheetId="16">#REF!</definedName>
    <definedName name="호호호호">#REF!</definedName>
    <definedName name="홍ㄹㄴㄷㄱ" localSheetId="2" hidden="1">#REF!</definedName>
    <definedName name="홍ㄹㄴㄷㄱ" localSheetId="16" hidden="1">#REF!</definedName>
    <definedName name="홍ㄹㄴㄷㄱ" hidden="1">#REF!</definedName>
    <definedName name="화약취급공" localSheetId="2">#REF!</definedName>
    <definedName name="화약취급공" localSheetId="16">#REF!</definedName>
    <definedName name="화약취급공">#REF!</definedName>
    <definedName name="환_율" localSheetId="2">[96]전신환매도율!#REF!</definedName>
    <definedName name="환_율" localSheetId="16">[96]전신환매도율!#REF!</definedName>
    <definedName name="환_율">[96]전신환매도율!#REF!</definedName>
    <definedName name="히" localSheetId="2">'[10]#REF'!#REF!</definedName>
    <definedName name="히" localSheetId="16">'[10]#REF'!#REF!</definedName>
    <definedName name="히">'[10]#REF'!#REF!</definedName>
    <definedName name="ㅏ1150" localSheetId="2">#REF!</definedName>
    <definedName name="ㅏ1150" localSheetId="16">#REF!</definedName>
    <definedName name="ㅏ1150">#REF!</definedName>
    <definedName name="ㅏ89" localSheetId="2">#REF!</definedName>
    <definedName name="ㅏ89" localSheetId="16">#REF!</definedName>
    <definedName name="ㅏ89">#REF!</definedName>
    <definedName name="ㅏ96" localSheetId="2">#REF!</definedName>
    <definedName name="ㅏ96" localSheetId="16">#REF!</definedName>
    <definedName name="ㅏ96">#REF!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ㅐ" localSheetId="2">[97]한강운반비!#REF!</definedName>
    <definedName name="ㅐㅐ" localSheetId="16">[97]한강운반비!#REF!</definedName>
    <definedName name="ㅐㅐ">[97]한강운반비!#REF!</definedName>
    <definedName name="ㅑㅑ" hidden="1">{"'용역비'!$A$4:$C$8"}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ㅑㅑ" hidden="1">{"'용역비'!$A$4:$C$8"}</definedName>
    <definedName name="ㅑㅑㅑㅑㅑㅑ" hidden="1">{"'용역비'!$A$4:$C$8"}</definedName>
    <definedName name="ㅑㅕㅕ" hidden="1">{"'용역비'!$A$4:$C$8"}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.ㅏ.ㅡ.ㅜ.ㅠ." localSheetId="2">'[17]#REF'!#REF!</definedName>
    <definedName name="ㅓ.ㅏ.ㅡ.ㅜ.ㅠ." localSheetId="16">'[17]#REF'!#REF!</definedName>
    <definedName name="ㅓ.ㅏ.ㅡ.ㅜ.ㅠ.">'[17]#REF'!#REF!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ㅏㅣ" localSheetId="2">BLCH</definedName>
    <definedName name="ㅓㅏㅏㅣ" localSheetId="16">BLCH</definedName>
    <definedName name="ㅓㅏㅏㅣ">BLCH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ㅔㅐ" localSheetId="2" hidden="1">#REF!</definedName>
    <definedName name="ㅔㅐ" localSheetId="16" hidden="1">#REF!</definedName>
    <definedName name="ㅔㅐ" hidden="1">#REF!</definedName>
    <definedName name="ㅔㅔ">'[98]원본(갑지)'!$A$1:$N$62</definedName>
    <definedName name="ㅔㅣ" hidden="1">{"'용역비'!$A$4:$C$8"}</definedName>
    <definedName name="ㅕ" localSheetId="2">#REF!</definedName>
    <definedName name="ㅕ" localSheetId="16">#REF!</definedName>
    <definedName name="ㅕ">#REF!</definedName>
    <definedName name="ㅕ422" localSheetId="2">[99]대치판정!#REF!</definedName>
    <definedName name="ㅕ422" localSheetId="16">[99]대치판정!#REF!</definedName>
    <definedName name="ㅕ422">[99]대치판정!#REF!</definedName>
    <definedName name="ㅕㅑ" localSheetId="2" hidden="1">#REF!</definedName>
    <definedName name="ㅕㅑ" localSheetId="16" hidden="1">#REF!</definedName>
    <definedName name="ㅕㅑ" hidden="1">#REF!</definedName>
    <definedName name="ㅕㅑㅐㅔ" localSheetId="2" hidden="1">#REF!</definedName>
    <definedName name="ㅕㅑㅐㅔ" localSheetId="16" hidden="1">#REF!</definedName>
    <definedName name="ㅕㅑㅐㅔ" hidden="1">#REF!</definedName>
    <definedName name="ㅗ1019" localSheetId="2">#REF!</definedName>
    <definedName name="ㅗ1019" localSheetId="16">#REF!</definedName>
    <definedName name="ㅗ1019">#REF!</definedName>
    <definedName name="ㅗ315" localSheetId="2">[100]신우!#REF!</definedName>
    <definedName name="ㅗ315" localSheetId="16">[100]신우!#REF!</definedName>
    <definedName name="ㅗ315">[100]신우!#REF!</definedName>
    <definedName name="ㅗ415" localSheetId="2">#REF!</definedName>
    <definedName name="ㅗ415" localSheetId="16">#REF!</definedName>
    <definedName name="ㅗ415">#REF!</definedName>
    <definedName name="ㅗ461" localSheetId="2">#REF!</definedName>
    <definedName name="ㅗ461" localSheetId="16">#REF!</definedName>
    <definedName name="ㅗ461">#REF!</definedName>
    <definedName name="ㅗ50" localSheetId="2">[101]연습!#REF!</definedName>
    <definedName name="ㅗ50" localSheetId="16">[101]연습!#REF!</definedName>
    <definedName name="ㅗ50">[101]연습!#REF!</definedName>
    <definedName name="ㅗ러">[32]Sheet1!$F$933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허ㅑㅕㅜㅠㅗㅓ." localSheetId="2">'[17]#REF'!#REF!</definedName>
    <definedName name="ㅗ허ㅑㅕㅜㅠㅗㅓ." localSheetId="16">'[17]#REF'!#REF!</definedName>
    <definedName name="ㅗ허ㅑㅕㅜㅠㅗㅓ.">'[17]#REF'!#REF!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{"'용역비'!$A$4:$C$8"}</definedName>
    <definedName name="ㅛㅕㅑ" localSheetId="2" hidden="1">#REF!</definedName>
    <definedName name="ㅛㅕㅑ" localSheetId="16" hidden="1">#REF!</definedName>
    <definedName name="ㅛㅕㅑ" hidden="1">#REF!</definedName>
    <definedName name="ㅛㅛ" hidden="1">{"'용역비'!$A$4:$C$8"}</definedName>
    <definedName name="ㅛㅛㅛ" hidden="1">{"'용역비'!$A$4:$C$8"}</definedName>
    <definedName name="ㅛㅛㅛㅛ" hidden="1">[102]수량산출!$A$1:$A$8561</definedName>
    <definedName name="ㅜ" localSheetId="2" hidden="1">[44]수량산출!#REF!</definedName>
    <definedName name="ㅜ" localSheetId="16" hidden="1">[44]수량산출!#REF!</definedName>
    <definedName name="ㅜ" hidden="1">[44]수량산출!#REF!</definedName>
    <definedName name="ㅜㅗㅠㅎ쇼ㅛㅏ." localSheetId="2">'[17]산#3-2-2'!#REF!</definedName>
    <definedName name="ㅜㅗㅠㅎ쇼ㅛㅏ." localSheetId="16">'[17]산#3-2-2'!#REF!</definedName>
    <definedName name="ㅜㅗㅠㅎ쇼ㅛㅏ.">'[17]산#3-2-2'!#REF!</definedName>
    <definedName name="ㅜㅜ" localSheetId="2">BlankMacro1</definedName>
    <definedName name="ㅜㅜ" localSheetId="16">BlankMacro1</definedName>
    <definedName name="ㅜㅜ">BlankMacro1</definedName>
    <definedName name="ㅜㅜㅜㅜㅜ" localSheetId="2">BLCH</definedName>
    <definedName name="ㅜㅜㅜㅜㅜ" localSheetId="16">BLCH</definedName>
    <definedName name="ㅜㅜㅜㅜㅜ">BLCH</definedName>
    <definedName name="ㅠ" localSheetId="2">#REF!</definedName>
    <definedName name="ㅠ" localSheetId="16">#REF!</definedName>
    <definedName name="ㅠ">#REF!</definedName>
    <definedName name="ㅠ131" localSheetId="2">#REF!</definedName>
    <definedName name="ㅠ131" localSheetId="16">#REF!</definedName>
    <definedName name="ㅠ131">#REF!</definedName>
    <definedName name="ㅠㄱ" hidden="1">{"'용역비'!$A$4:$C$8"}</definedName>
    <definedName name="ㅠ츄츄츛">[10]내역서!$F$933</definedName>
    <definedName name="ㅠ츛" localSheetId="2">'[10]#REF'!#REF!</definedName>
    <definedName name="ㅠ츛" localSheetId="16">'[10]#REF'!#REF!</definedName>
    <definedName name="ㅠ츛">'[10]#REF'!#REF!</definedName>
    <definedName name="ㅠㅗㅓ" localSheetId="2">#REF!</definedName>
    <definedName name="ㅠㅗㅓ" localSheetId="16">#REF!</definedName>
    <definedName name="ㅠㅗㅓ">#REF!</definedName>
    <definedName name="ㅠㅠㅠ">[10]내역서!$F$933</definedName>
    <definedName name="ㅡ873" localSheetId="2">#REF!</definedName>
    <definedName name="ㅡ873" localSheetId="16">#REF!</definedName>
    <definedName name="ㅡ873">#REF!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25725"/>
</workbook>
</file>

<file path=xl/calcChain.xml><?xml version="1.0" encoding="utf-8"?>
<calcChain xmlns="http://schemas.openxmlformats.org/spreadsheetml/2006/main">
  <c r="A17" i="66"/>
  <c r="A16"/>
  <c r="A15"/>
  <c r="F18" i="98"/>
  <c r="F17"/>
  <c r="A32"/>
  <c r="A31"/>
  <c r="A30"/>
  <c r="A29"/>
  <c r="M11" i="83"/>
  <c r="L11"/>
  <c r="K11"/>
  <c r="J11"/>
  <c r="I11"/>
  <c r="H11"/>
  <c r="G11"/>
  <c r="F11"/>
  <c r="E11"/>
  <c r="D11"/>
  <c r="C11"/>
  <c r="A32" i="151" l="1"/>
  <c r="A31"/>
  <c r="A30"/>
  <c r="A29"/>
  <c r="B19"/>
  <c r="B18"/>
  <c r="I7"/>
  <c r="F7"/>
  <c r="F8" s="1"/>
  <c r="I8" l="1"/>
  <c r="F9"/>
  <c r="I9" l="1"/>
  <c r="F10"/>
  <c r="F9" i="87"/>
  <c r="J8" i="136"/>
  <c r="J8" i="149" s="1"/>
  <c r="J7" i="136"/>
  <c r="J7" i="149" s="1"/>
  <c r="I10" i="151" l="1"/>
  <c r="F12"/>
  <c r="B11" i="83"/>
  <c r="A11" i="96"/>
  <c r="I12" i="151" l="1"/>
  <c r="F13"/>
  <c r="I13" l="1"/>
  <c r="F14"/>
  <c r="I14" l="1"/>
  <c r="F15"/>
  <c r="A22" i="46"/>
  <c r="I15" i="151" l="1"/>
  <c r="F16"/>
  <c r="A10" i="96"/>
  <c r="I16" i="151" l="1"/>
  <c r="F17"/>
  <c r="B18" i="98"/>
  <c r="A12" i="149"/>
  <c r="I17" i="151" l="1"/>
  <c r="C8" i="86"/>
  <c r="B8"/>
  <c r="B7"/>
  <c r="J8" i="1" l="1"/>
  <c r="A28" i="98" l="1"/>
  <c r="J22" i="1" l="1"/>
  <c r="G9" i="87"/>
  <c r="B17" i="98" l="1"/>
  <c r="A12" i="136"/>
  <c r="A18" i="46" l="1"/>
  <c r="A11" i="81"/>
  <c r="A10"/>
  <c r="A11" i="80"/>
  <c r="A10"/>
  <c r="F6" i="98"/>
  <c r="F7" s="1"/>
  <c r="F8" s="1"/>
  <c r="F9" s="1"/>
  <c r="F11" s="1"/>
  <c r="F12" s="1"/>
  <c r="F13" s="1"/>
  <c r="F14" s="1"/>
  <c r="F15" s="1"/>
  <c r="F16" s="1"/>
  <c r="I6"/>
  <c r="I7" s="1"/>
  <c r="I8" s="1"/>
  <c r="I9" s="1"/>
  <c r="I11" s="1"/>
  <c r="I12" s="1"/>
  <c r="I13" s="1"/>
  <c r="I14" s="1"/>
  <c r="I15" s="1"/>
  <c r="I16" s="1"/>
  <c r="D9" i="72" l="1"/>
  <c r="I12" i="62"/>
  <c r="I27" s="1"/>
  <c r="I11"/>
  <c r="I26" s="1"/>
  <c r="I10"/>
  <c r="I25" s="1"/>
  <c r="I8"/>
  <c r="I23" s="1"/>
  <c r="I7"/>
  <c r="I22" s="1"/>
  <c r="I9" i="88"/>
  <c r="I9" i="62" s="1"/>
  <c r="I24" s="1"/>
  <c r="N10" i="83"/>
  <c r="N9"/>
  <c r="N8"/>
  <c r="G8" i="86"/>
  <c r="D9"/>
  <c r="G9" s="1"/>
  <c r="H7" i="88"/>
  <c r="A12" i="96"/>
  <c r="A30" i="62"/>
  <c r="A15"/>
  <c r="A12" i="80"/>
  <c r="A13" i="81"/>
  <c r="A12"/>
  <c r="F8"/>
  <c r="E8" i="80"/>
  <c r="C11" i="66"/>
  <c r="B9" i="96"/>
  <c r="A7"/>
  <c r="A18" i="1" s="1"/>
  <c r="A19" i="62" s="1"/>
  <c r="A29"/>
  <c r="A25" i="1"/>
  <c r="C8" i="66"/>
  <c r="C9"/>
  <c r="C10"/>
  <c r="C12"/>
  <c r="C7"/>
  <c r="E5"/>
  <c r="G7" i="86"/>
  <c r="C7"/>
  <c r="C9" s="1"/>
  <c r="B8" i="96"/>
  <c r="A10" i="86"/>
  <c r="A11" i="1"/>
  <c r="A14" i="62"/>
  <c r="A8" i="80"/>
  <c r="A8" i="81" s="1"/>
  <c r="A10" i="7"/>
  <c r="D15" i="98" l="1"/>
  <c r="D16" i="151"/>
  <c r="B7" i="7"/>
  <c r="E6" i="66" s="1"/>
  <c r="E4" i="1"/>
  <c r="E4" i="62" s="1"/>
  <c r="E18" i="1"/>
  <c r="E19" i="62" s="1"/>
  <c r="B8" i="7"/>
  <c r="F6" i="66" s="1"/>
  <c r="A7" i="7"/>
  <c r="A7" i="86" s="1"/>
  <c r="N7" i="83"/>
  <c r="N11" s="1"/>
  <c r="A4" i="1"/>
  <c r="A4" i="62" s="1"/>
  <c r="P7" i="83" l="1"/>
  <c r="Q7"/>
  <c r="K7" i="136" s="1"/>
  <c r="J7" i="87"/>
  <c r="A23" i="46" l="1"/>
  <c r="A24"/>
  <c r="K8" i="136"/>
  <c r="I7"/>
  <c r="F7"/>
  <c r="H7" s="1"/>
  <c r="K7" i="149"/>
  <c r="I7" i="87"/>
  <c r="G7" s="1"/>
  <c r="G8" i="96"/>
  <c r="E6" i="1" s="1"/>
  <c r="F7" i="87" l="1"/>
  <c r="A13" i="1"/>
  <c r="G7" i="151"/>
  <c r="F7" i="149"/>
  <c r="H7" s="1"/>
  <c r="I7"/>
  <c r="G9" i="96"/>
  <c r="E20" i="1" s="1"/>
  <c r="I8" i="136"/>
  <c r="K8" i="149"/>
  <c r="F8" i="136"/>
  <c r="H8" s="1"/>
  <c r="H10" s="1"/>
  <c r="G13" i="66" s="1"/>
  <c r="L18" i="151" s="1"/>
  <c r="E8" i="1"/>
  <c r="G9" i="151" s="1"/>
  <c r="H9" s="1"/>
  <c r="E7" i="1"/>
  <c r="G8" i="151" s="1"/>
  <c r="H8" s="1"/>
  <c r="G6" i="98"/>
  <c r="C7" i="7"/>
  <c r="A12" i="1"/>
  <c r="A27" l="1"/>
  <c r="J7" i="151"/>
  <c r="H7"/>
  <c r="L17" i="98"/>
  <c r="F8" i="149"/>
  <c r="H8" s="1"/>
  <c r="H10" s="1"/>
  <c r="G14" i="66" s="1"/>
  <c r="L19" i="151" s="1"/>
  <c r="I8" i="149"/>
  <c r="E9" i="1"/>
  <c r="G10" i="151" s="1"/>
  <c r="H10" s="1"/>
  <c r="E22" i="1"/>
  <c r="C8" i="7"/>
  <c r="A26" i="1"/>
  <c r="E21"/>
  <c r="J6" i="98"/>
  <c r="A14" i="1"/>
  <c r="G8" i="98"/>
  <c r="E7" i="7"/>
  <c r="D7"/>
  <c r="G7" i="98"/>
  <c r="H6"/>
  <c r="H11" i="151" l="1"/>
  <c r="K7"/>
  <c r="L7" s="1"/>
  <c r="J7" i="98"/>
  <c r="K7" s="1"/>
  <c r="J8" i="151"/>
  <c r="K8" s="1"/>
  <c r="L8" s="1"/>
  <c r="E8" i="7"/>
  <c r="J9" i="151"/>
  <c r="K9" s="1"/>
  <c r="L9" s="1"/>
  <c r="G11"/>
  <c r="L18" i="98"/>
  <c r="H7"/>
  <c r="K6"/>
  <c r="L6" s="1"/>
  <c r="H8"/>
  <c r="D8" i="7"/>
  <c r="J8" i="98"/>
  <c r="E23" i="1"/>
  <c r="A28"/>
  <c r="P7" i="62"/>
  <c r="F7" i="7"/>
  <c r="G7" s="1"/>
  <c r="G9" i="98"/>
  <c r="E10" i="1"/>
  <c r="E24" l="1"/>
  <c r="J10" i="151"/>
  <c r="L7" i="98"/>
  <c r="K8"/>
  <c r="L8" s="1"/>
  <c r="J22" i="62"/>
  <c r="F7" i="66" s="1"/>
  <c r="J9" i="98"/>
  <c r="J10" s="1"/>
  <c r="F8" i="7"/>
  <c r="G8" s="1"/>
  <c r="H9" i="98"/>
  <c r="G10"/>
  <c r="J7" i="62"/>
  <c r="P8"/>
  <c r="K10" i="151" l="1"/>
  <c r="J11"/>
  <c r="J11" i="98"/>
  <c r="J12" i="151"/>
  <c r="K12" s="1"/>
  <c r="E7" i="66"/>
  <c r="G7" s="1"/>
  <c r="N7" i="62"/>
  <c r="K11" i="98"/>
  <c r="K9"/>
  <c r="K10" s="1"/>
  <c r="J27" i="62"/>
  <c r="F12" i="66" s="1"/>
  <c r="H10" i="98"/>
  <c r="J8" i="62"/>
  <c r="P9"/>
  <c r="G11" i="98" l="1"/>
  <c r="H11" s="1"/>
  <c r="L11" s="1"/>
  <c r="G12" i="151"/>
  <c r="H12" s="1"/>
  <c r="L12" s="1"/>
  <c r="K11"/>
  <c r="L11" s="1"/>
  <c r="L10"/>
  <c r="J16" i="98"/>
  <c r="K16" s="1"/>
  <c r="J17" i="151"/>
  <c r="K17" s="1"/>
  <c r="J12" i="62"/>
  <c r="N12" s="1"/>
  <c r="P12"/>
  <c r="E8" i="66"/>
  <c r="N8" i="62"/>
  <c r="L10" i="98"/>
  <c r="L9"/>
  <c r="J25" i="62"/>
  <c r="J23"/>
  <c r="F8" i="66" s="1"/>
  <c r="J9" i="62"/>
  <c r="N9" s="1"/>
  <c r="G12" i="98" l="1"/>
  <c r="H12" s="1"/>
  <c r="G13" i="151"/>
  <c r="H13" s="1"/>
  <c r="J12" i="98"/>
  <c r="K12" s="1"/>
  <c r="J13" i="151"/>
  <c r="K13" s="1"/>
  <c r="E12" i="66"/>
  <c r="J10" i="62"/>
  <c r="N10" s="1"/>
  <c r="P10"/>
  <c r="J24"/>
  <c r="F9" i="66" s="1"/>
  <c r="G8"/>
  <c r="E9"/>
  <c r="G14" i="151" s="1"/>
  <c r="H14" s="1"/>
  <c r="J26" i="62"/>
  <c r="F11" i="66" s="1"/>
  <c r="F10"/>
  <c r="G16" i="98" l="1"/>
  <c r="H16" s="1"/>
  <c r="L16" s="1"/>
  <c r="G17" i="151"/>
  <c r="H17" s="1"/>
  <c r="L17" s="1"/>
  <c r="L13"/>
  <c r="J15" i="98"/>
  <c r="K15" s="1"/>
  <c r="J16" i="151"/>
  <c r="K16" s="1"/>
  <c r="J14" i="98"/>
  <c r="K14" s="1"/>
  <c r="J15" i="151"/>
  <c r="K15" s="1"/>
  <c r="J13" i="98"/>
  <c r="K13" s="1"/>
  <c r="J14" i="151"/>
  <c r="K14" s="1"/>
  <c r="L14" s="1"/>
  <c r="E10" i="66"/>
  <c r="G10" s="1"/>
  <c r="P11" i="62"/>
  <c r="G12" i="66"/>
  <c r="L12" i="98"/>
  <c r="G9" i="66"/>
  <c r="G13" i="98"/>
  <c r="J28" i="62"/>
  <c r="G14" i="98" l="1"/>
  <c r="H14" s="1"/>
  <c r="L14" s="1"/>
  <c r="G15" i="151"/>
  <c r="H15" s="1"/>
  <c r="L15" s="1"/>
  <c r="J11" i="62"/>
  <c r="J13" s="1"/>
  <c r="H13" i="98"/>
  <c r="L13" s="1"/>
  <c r="E11" i="66" l="1"/>
  <c r="N11" i="62"/>
  <c r="G15" i="98" l="1"/>
  <c r="H15" s="1"/>
  <c r="L15" s="1"/>
  <c r="L20" s="1"/>
  <c r="G16" i="151"/>
  <c r="H16" s="1"/>
  <c r="L16" s="1"/>
  <c r="L20" s="1"/>
  <c r="G11" i="66"/>
  <c r="L21" i="151" l="1"/>
  <c r="L21" i="98"/>
  <c r="L22" s="1"/>
  <c r="L23" l="1"/>
  <c r="L24" s="1"/>
  <c r="L25" s="1"/>
  <c r="L22" i="151"/>
  <c r="L23" s="1"/>
  <c r="Q21"/>
  <c r="F8" i="80"/>
  <c r="G8" i="81" s="1"/>
  <c r="O22" i="98" l="1"/>
  <c r="P22" s="1"/>
  <c r="O23" i="151"/>
  <c r="P23" s="1"/>
  <c r="O21" i="98"/>
  <c r="P21" s="1"/>
  <c r="O22" i="151"/>
  <c r="P22" s="1"/>
  <c r="L24"/>
  <c r="L25" s="1"/>
  <c r="L26" s="1"/>
  <c r="L27" i="98"/>
  <c r="O26" i="151" l="1"/>
  <c r="Q26" s="1"/>
  <c r="R26" s="1"/>
  <c r="L28"/>
  <c r="P28"/>
  <c r="T26"/>
</calcChain>
</file>

<file path=xl/sharedStrings.xml><?xml version="1.0" encoding="utf-8"?>
<sst xmlns="http://schemas.openxmlformats.org/spreadsheetml/2006/main" count="610" uniqueCount="454">
  <si>
    <t>단위 : 원/월</t>
    <phoneticPr fontId="5" type="noConversion"/>
  </si>
  <si>
    <t>비  고</t>
    <phoneticPr fontId="5" type="noConversion"/>
  </si>
  <si>
    <t>국민연금</t>
    <phoneticPr fontId="5" type="noConversion"/>
  </si>
  <si>
    <t>국민건강보험료</t>
    <phoneticPr fontId="5" type="noConversion"/>
  </si>
  <si>
    <t>임금채권보장보험료</t>
    <phoneticPr fontId="5" type="noConversion"/>
  </si>
  <si>
    <t>합                  계</t>
    <phoneticPr fontId="9" type="noConversion"/>
  </si>
  <si>
    <t>계</t>
    <phoneticPr fontId="8" type="noConversion"/>
  </si>
  <si>
    <t>주 2)</t>
  </si>
  <si>
    <t>주 3)</t>
  </si>
  <si>
    <t>주 4)</t>
  </si>
  <si>
    <t>계</t>
    <phoneticPr fontId="5" type="noConversion"/>
  </si>
  <si>
    <t>주 1)</t>
  </si>
  <si>
    <t>관  련  법  규</t>
    <phoneticPr fontId="9" type="noConversion"/>
  </si>
  <si>
    <t>-</t>
  </si>
  <si>
    <t>주 2)</t>
    <phoneticPr fontId="5" type="noConversion"/>
  </si>
  <si>
    <t>월근로시간</t>
    <phoneticPr fontId="5" type="noConversion"/>
  </si>
  <si>
    <t>1)</t>
    <phoneticPr fontId="5" type="noConversion"/>
  </si>
  <si>
    <t>2)</t>
    <phoneticPr fontId="5" type="noConversion"/>
  </si>
  <si>
    <t>3)</t>
    <phoneticPr fontId="5" type="noConversion"/>
  </si>
  <si>
    <t>주 1)</t>
    <phoneticPr fontId="14" type="noConversion"/>
  </si>
  <si>
    <t>이             윤(10%)</t>
    <phoneticPr fontId="9" type="noConversion"/>
  </si>
  <si>
    <t>주 3)</t>
    <phoneticPr fontId="5" type="noConversion"/>
  </si>
  <si>
    <t>주 4)</t>
    <phoneticPr fontId="5" type="noConversion"/>
  </si>
  <si>
    <t>일반관리비율산출표</t>
    <phoneticPr fontId="5" type="noConversion"/>
  </si>
  <si>
    <t>기업경영분석
자료(백만원)</t>
    <phoneticPr fontId="3" type="noConversion"/>
  </si>
  <si>
    <t xml:space="preserve"> 주 1)</t>
    <phoneticPr fontId="5" type="noConversion"/>
  </si>
  <si>
    <t>동기간의 일반관리비</t>
    <phoneticPr fontId="5" type="noConversion"/>
  </si>
  <si>
    <t>판매비와일반관리비</t>
    <phoneticPr fontId="5" type="noConversion"/>
  </si>
  <si>
    <t>불인금액</t>
    <phoneticPr fontId="5" type="noConversion"/>
  </si>
  <si>
    <t>① 접대비</t>
    <phoneticPr fontId="5" type="noConversion"/>
  </si>
  <si>
    <t>② 광고선전비</t>
    <phoneticPr fontId="5" type="noConversion"/>
  </si>
  <si>
    <t>일반관리비율(%)</t>
    <phoneticPr fontId="5" type="noConversion"/>
  </si>
  <si>
    <t xml:space="preserve"> 주 2)</t>
    <phoneticPr fontId="5" type="noConversion"/>
  </si>
  <si>
    <t>2. 일반관리비율 적용비율</t>
    <phoneticPr fontId="5" type="noConversion"/>
  </si>
  <si>
    <t>이윤비율표</t>
    <phoneticPr fontId="19" type="noConversion"/>
  </si>
  <si>
    <t>구          분</t>
    <phoneticPr fontId="5" type="noConversion"/>
  </si>
  <si>
    <t>비       고</t>
    <phoneticPr fontId="17" type="noConversion"/>
  </si>
  <si>
    <t>시설공사</t>
    <phoneticPr fontId="17" type="noConversion"/>
  </si>
  <si>
    <t>제조,구매</t>
    <phoneticPr fontId="5" type="noConversion"/>
  </si>
  <si>
    <t>용역</t>
    <phoneticPr fontId="5" type="noConversion"/>
  </si>
  <si>
    <t>수입물품의구입</t>
    <phoneticPr fontId="5" type="noConversion"/>
  </si>
  <si>
    <t>산재보험료</t>
  </si>
  <si>
    <t>임금채권보장보험료</t>
  </si>
  <si>
    <t>국민연금</t>
  </si>
  <si>
    <t>국민건강보험료</t>
  </si>
  <si>
    <t>비 고</t>
    <phoneticPr fontId="5" type="noConversion"/>
  </si>
  <si>
    <t>계</t>
    <phoneticPr fontId="24" type="noConversion"/>
  </si>
  <si>
    <t>단위 : 원/월</t>
    <phoneticPr fontId="5" type="noConversion"/>
  </si>
  <si>
    <t>기본급</t>
    <phoneticPr fontId="9" type="noConversion"/>
  </si>
  <si>
    <t>제수당</t>
    <phoneticPr fontId="9" type="noConversion"/>
  </si>
  <si>
    <t>상여금</t>
    <phoneticPr fontId="9" type="noConversion"/>
  </si>
  <si>
    <t>퇴직급여
충당금</t>
    <phoneticPr fontId="9" type="noConversion"/>
  </si>
  <si>
    <t>계</t>
    <phoneticPr fontId="5" type="noConversion"/>
  </si>
  <si>
    <t>기    본    급</t>
    <phoneticPr fontId="9" type="noConversion"/>
  </si>
  <si>
    <t>상       여       금</t>
    <phoneticPr fontId="5" type="noConversion"/>
  </si>
  <si>
    <t>퇴 직 급 여 충 당 금</t>
    <phoneticPr fontId="5" type="noConversion"/>
  </si>
  <si>
    <t>용     역    원     가</t>
    <phoneticPr fontId="9" type="noConversion"/>
  </si>
  <si>
    <t>부 가  가  치  세(10%)</t>
    <phoneticPr fontId="9" type="noConversion"/>
  </si>
  <si>
    <t>구    분</t>
    <phoneticPr fontId="5" type="noConversion"/>
  </si>
  <si>
    <t>적 용 대 상 액  주1)</t>
    <phoneticPr fontId="8" type="noConversion"/>
  </si>
  <si>
    <t>비율(%)</t>
    <phoneticPr fontId="25" type="noConversion"/>
  </si>
  <si>
    <t>금  액</t>
    <phoneticPr fontId="6" type="noConversion"/>
  </si>
  <si>
    <t>기본급</t>
    <phoneticPr fontId="6" type="noConversion"/>
  </si>
  <si>
    <t>제수당</t>
    <phoneticPr fontId="8" type="noConversion"/>
  </si>
  <si>
    <t>상여금</t>
    <phoneticPr fontId="8" type="noConversion"/>
  </si>
  <si>
    <t>계</t>
    <phoneticPr fontId="8" type="noConversion"/>
  </si>
  <si>
    <t>계</t>
    <phoneticPr fontId="5" type="noConversion"/>
  </si>
  <si>
    <t>보  험  료</t>
    <phoneticPr fontId="14" type="noConversion"/>
  </si>
  <si>
    <t>비          목</t>
    <phoneticPr fontId="14" type="noConversion"/>
  </si>
  <si>
    <t>2. 제조업</t>
  </si>
  <si>
    <t>5. 운수창고 및 통신업</t>
  </si>
  <si>
    <t>보험료</t>
    <phoneticPr fontId="5" type="noConversion"/>
  </si>
  <si>
    <t>고용보험료</t>
    <phoneticPr fontId="5" type="noConversion"/>
  </si>
  <si>
    <t>고용보험료</t>
    <phoneticPr fontId="14" type="noConversion"/>
  </si>
  <si>
    <t>비           목</t>
    <phoneticPr fontId="5" type="noConversion"/>
  </si>
  <si>
    <t>단위 : 원/월</t>
    <phoneticPr fontId="14" type="noConversion"/>
  </si>
  <si>
    <t>적   용   대   상   액</t>
    <phoneticPr fontId="5" type="noConversion"/>
  </si>
  <si>
    <t>비율(%)</t>
    <phoneticPr fontId="25" type="noConversion"/>
  </si>
  <si>
    <t>경  비</t>
    <phoneticPr fontId="5" type="noConversion"/>
  </si>
  <si>
    <t>주 1)</t>
    <phoneticPr fontId="5" type="noConversion"/>
  </si>
  <si>
    <t>인건비</t>
    <phoneticPr fontId="5" type="noConversion"/>
  </si>
  <si>
    <t>금  액</t>
    <phoneticPr fontId="5" type="noConversion"/>
  </si>
  <si>
    <t>일반관리비</t>
    <phoneticPr fontId="5" type="noConversion"/>
  </si>
  <si>
    <t>인건비</t>
    <phoneticPr fontId="5" type="noConversion"/>
  </si>
  <si>
    <t>구   분</t>
    <phoneticPr fontId="5" type="noConversion"/>
  </si>
  <si>
    <t>구   분</t>
    <phoneticPr fontId="5" type="noConversion"/>
  </si>
  <si>
    <t>계</t>
  </si>
  <si>
    <t>11월</t>
  </si>
  <si>
    <t>12월</t>
  </si>
  <si>
    <t>비  고</t>
    <phoneticPr fontId="5" type="noConversion"/>
  </si>
  <si>
    <t>근무형태</t>
    <phoneticPr fontId="24" type="noConversion"/>
  </si>
  <si>
    <t>비          목</t>
    <phoneticPr fontId="8" type="noConversion"/>
  </si>
  <si>
    <t>구   분</t>
    <phoneticPr fontId="5" type="noConversion"/>
  </si>
  <si>
    <t>단위 : 원/월</t>
    <phoneticPr fontId="5" type="noConversion"/>
  </si>
  <si>
    <t>관  련  법  규</t>
    <phoneticPr fontId="5" type="noConversion"/>
  </si>
  <si>
    <t>산     정     기     준</t>
    <phoneticPr fontId="5" type="noConversion"/>
  </si>
  <si>
    <t>주간근무</t>
    <phoneticPr fontId="5" type="noConversion"/>
  </si>
  <si>
    <t>야간근무</t>
    <phoneticPr fontId="5" type="noConversion"/>
  </si>
  <si>
    <t>계</t>
    <phoneticPr fontId="5" type="noConversion"/>
  </si>
  <si>
    <t>인건비산정기준 및 관련법규</t>
    <phoneticPr fontId="24" type="noConversion"/>
  </si>
  <si>
    <t>적  용  방  법</t>
    <phoneticPr fontId="5" type="noConversion"/>
  </si>
  <si>
    <t>투입인원</t>
    <phoneticPr fontId="24" type="noConversion"/>
  </si>
  <si>
    <t>적용직종 및 투입인원산정표</t>
    <phoneticPr fontId="24" type="noConversion"/>
  </si>
  <si>
    <t>직종별 근무형태 현황표</t>
    <phoneticPr fontId="24" type="noConversion"/>
  </si>
  <si>
    <t>근무형태별 투입인원</t>
    <phoneticPr fontId="5" type="noConversion"/>
  </si>
  <si>
    <t>비  고</t>
    <phoneticPr fontId="5" type="noConversion"/>
  </si>
  <si>
    <t>업      무      범      위</t>
    <phoneticPr fontId="5" type="noConversion"/>
  </si>
  <si>
    <t>*</t>
    <phoneticPr fontId="5" type="noConversion"/>
  </si>
  <si>
    <t>구   분</t>
    <phoneticPr fontId="5" type="noConversion"/>
  </si>
  <si>
    <t>단위 : 인</t>
    <phoneticPr fontId="5" type="noConversion"/>
  </si>
  <si>
    <t>월(M/M)당기본급 산출표</t>
    <phoneticPr fontId="9" type="noConversion"/>
  </si>
  <si>
    <t>월(M/M)당
기본급</t>
    <phoneticPr fontId="9" type="noConversion"/>
  </si>
  <si>
    <t>직종번호</t>
    <phoneticPr fontId="5" type="noConversion"/>
  </si>
  <si>
    <t>직 종 명</t>
    <phoneticPr fontId="5" type="noConversion"/>
  </si>
  <si>
    <t>제수당</t>
    <phoneticPr fontId="5" type="noConversion"/>
  </si>
  <si>
    <t>제수당</t>
    <phoneticPr fontId="5" type="noConversion"/>
  </si>
  <si>
    <t>고용보험료</t>
  </si>
  <si>
    <t>매출원가</t>
    <phoneticPr fontId="5" type="noConversion"/>
  </si>
  <si>
    <t>월기준
일수</t>
    <phoneticPr fontId="5" type="noConversion"/>
  </si>
  <si>
    <t>휴무</t>
    <phoneticPr fontId="5" type="noConversion"/>
  </si>
  <si>
    <t>산업재해보상보험요율</t>
    <phoneticPr fontId="19" type="noConversion"/>
  </si>
  <si>
    <t>(단위 : 1000분율)</t>
    <phoneticPr fontId="5" type="noConversion"/>
  </si>
  <si>
    <t>사   업   종   류</t>
    <phoneticPr fontId="5" type="noConversion"/>
  </si>
  <si>
    <t>비  고</t>
    <phoneticPr fontId="14" type="noConversion"/>
  </si>
  <si>
    <t xml:space="preserve">   2) 일반관리비율 = (동기간의 일반관리비 ÷ 매출원가) × 100</t>
    <phoneticPr fontId="5" type="noConversion"/>
  </si>
  <si>
    <t>용역기간현황표</t>
    <phoneticPr fontId="5" type="noConversion"/>
  </si>
  <si>
    <t>토요일</t>
    <phoneticPr fontId="5" type="noConversion"/>
  </si>
  <si>
    <t>일요일</t>
    <phoneticPr fontId="5" type="noConversion"/>
  </si>
  <si>
    <t>적 용 직 종   주1)</t>
    <phoneticPr fontId="9" type="noConversion"/>
  </si>
  <si>
    <t xml:space="preserve">   4) 월(M/M)당기본급 : 일(M/D)당기본급×월근로일수</t>
  </si>
  <si>
    <t>지우면안됨</t>
    <phoneticPr fontId="5" type="noConversion"/>
  </si>
  <si>
    <t>1. 광업</t>
  </si>
  <si>
    <t>4. 건 설 업</t>
  </si>
  <si>
    <t>6. 임 업</t>
  </si>
  <si>
    <t>7. 어 업</t>
  </si>
  <si>
    <t>8. 농 업</t>
  </si>
  <si>
    <t>1. 예규기준과 기업경영분석자료 비교</t>
  </si>
  <si>
    <t xml:space="preserve">   석탄광업</t>
  </si>
  <si>
    <t xml:space="preserve">   채 석 업</t>
  </si>
  <si>
    <t xml:space="preserve">   석회석광업</t>
  </si>
  <si>
    <t xml:space="preserve">   수제품 제조업</t>
  </si>
  <si>
    <t xml:space="preserve">   기타 광업</t>
  </si>
  <si>
    <t xml:space="preserve">   기타제조업</t>
  </si>
  <si>
    <t xml:space="preserve">   식료품제조업</t>
  </si>
  <si>
    <t xml:space="preserve">   담배제조업</t>
  </si>
  <si>
    <t xml:space="preserve">   섬유 또는 섬유제품제조업(갑)</t>
  </si>
  <si>
    <t xml:space="preserve">   섬유 또는 섬유제품제조업(을)</t>
  </si>
  <si>
    <t xml:space="preserve">   화물자동차운수업</t>
  </si>
  <si>
    <t xml:space="preserve">   수상운수업, 항만하역 및 화물</t>
  </si>
  <si>
    <t xml:space="preserve">   펄프․지류제조업 및 제본 또는 </t>
  </si>
  <si>
    <t xml:space="preserve">   취급사업</t>
  </si>
  <si>
    <t xml:space="preserve">   인쇄물 가공업</t>
  </si>
  <si>
    <t xml:space="preserve">   항공운수업</t>
  </si>
  <si>
    <t xml:space="preserve">   운수관련 서비스업</t>
  </si>
  <si>
    <t xml:space="preserve">   창 고 업</t>
  </si>
  <si>
    <t xml:space="preserve">   화학제품 제조업</t>
  </si>
  <si>
    <t xml:space="preserve">   통 신 업</t>
  </si>
  <si>
    <t xml:space="preserve">   의약품 및 화장품 향료 제조업</t>
  </si>
  <si>
    <t xml:space="preserve">   어업</t>
  </si>
  <si>
    <t xml:space="preserve">   고무제품 제조업</t>
  </si>
  <si>
    <t xml:space="preserve">   유리 제조업</t>
  </si>
  <si>
    <t xml:space="preserve">   시멘트 제조업</t>
  </si>
  <si>
    <t xml:space="preserve">   건물등의 종합관리사업</t>
  </si>
  <si>
    <t xml:space="preserve">   위생 및 유사서비스업</t>
  </si>
  <si>
    <t xml:space="preserve">   금속제련업</t>
  </si>
  <si>
    <t xml:space="preserve">   금속재료품 제조업</t>
  </si>
  <si>
    <t xml:space="preserve">   기타의 각종사업</t>
  </si>
  <si>
    <t xml:space="preserve">   도 금 업</t>
  </si>
  <si>
    <t xml:space="preserve">   도소매 및 소비자용품수리업</t>
  </si>
  <si>
    <t xml:space="preserve">   기계기구 제조업</t>
  </si>
  <si>
    <t xml:space="preserve">   부동산업 및 임대업</t>
  </si>
  <si>
    <t xml:space="preserve">   전기기계기구 제조업</t>
  </si>
  <si>
    <t xml:space="preserve">   전문기술서비스업</t>
  </si>
  <si>
    <t xml:space="preserve">   전자제품 제조업</t>
  </si>
  <si>
    <t xml:space="preserve">   보건 및 사회복지사업</t>
  </si>
  <si>
    <t xml:space="preserve">   선박건조 및 수리업</t>
  </si>
  <si>
    <t xml:space="preserve">   교육서비스업</t>
  </si>
  <si>
    <t>10. 금융 보험업</t>
  </si>
  <si>
    <t xml:space="preserve">   자동차 및 모터사이클 수리업</t>
  </si>
  <si>
    <t xml:space="preserve">   * 해외파견자 : 17/1000</t>
  </si>
  <si>
    <t>경비산정기준표</t>
    <phoneticPr fontId="24" type="noConversion"/>
  </si>
  <si>
    <t>비       목</t>
    <phoneticPr fontId="5" type="noConversion"/>
  </si>
  <si>
    <t>관  련  법  규</t>
    <phoneticPr fontId="5" type="noConversion"/>
  </si>
  <si>
    <t>산         정         기         준</t>
    <phoneticPr fontId="5" type="noConversion"/>
  </si>
  <si>
    <t>적  용  방  법</t>
    <phoneticPr fontId="5" type="noConversion"/>
  </si>
  <si>
    <t>비 고</t>
    <phoneticPr fontId="5" type="noConversion"/>
  </si>
  <si>
    <t>노인장기요양보험료</t>
  </si>
  <si>
    <t>(기본급+제수당+상여금)÷12개월</t>
    <phoneticPr fontId="5" type="noConversion"/>
  </si>
  <si>
    <t>(기본급+제수당+상여금)×4.5%</t>
    <phoneticPr fontId="5" type="noConversion"/>
  </si>
  <si>
    <t>산출건강보험료 × 6.55%</t>
    <phoneticPr fontId="5" type="noConversion"/>
  </si>
  <si>
    <t xml:space="preserve">   계량기·광학기계·기타정밀 기구제조업</t>
    <phoneticPr fontId="5" type="noConversion"/>
  </si>
  <si>
    <t xml:space="preserve">   철도궤도 및 삭도운수업</t>
    <phoneticPr fontId="5" type="noConversion"/>
  </si>
  <si>
    <t>9</t>
    <phoneticPr fontId="5" type="noConversion"/>
  </si>
  <si>
    <t xml:space="preserve">   여객자동차운수업</t>
    <phoneticPr fontId="5" type="noConversion"/>
  </si>
  <si>
    <t xml:space="preserve">   소형화물운수업 및 택배업, 퀵서비스업</t>
    <phoneticPr fontId="5" type="noConversion"/>
  </si>
  <si>
    <t>9. 기타의 사업</t>
    <phoneticPr fontId="5" type="noConversion"/>
  </si>
  <si>
    <t>노인장기요양보험료</t>
    <phoneticPr fontId="14" type="noConversion"/>
  </si>
  <si>
    <t>통계청승인기관인 중소기업
 중앙회에서 발표한 시중
 노임단가 적용</t>
  </si>
  <si>
    <t>근로기준법 제 60조</t>
  </si>
  <si>
    <t>예정가격작성기준 제 26조</t>
  </si>
  <si>
    <t>시중노임단가를 기준</t>
  </si>
  <si>
    <t>예정가격 작성기준 제 26조</t>
  </si>
  <si>
    <t>근로자퇴직급여 보장법 제8조</t>
  </si>
  <si>
    <t>순   용   역   원   가</t>
    <phoneticPr fontId="9" type="noConversion"/>
  </si>
  <si>
    <t>보
험
료</t>
    <phoneticPr fontId="5" type="noConversion"/>
  </si>
  <si>
    <t>인</t>
    <phoneticPr fontId="5" type="noConversion"/>
  </si>
  <si>
    <t>340</t>
    <phoneticPr fontId="5" type="noConversion"/>
  </si>
  <si>
    <t>8</t>
    <phoneticPr fontId="5" type="noConversion"/>
  </si>
  <si>
    <t>13</t>
    <phoneticPr fontId="5" type="noConversion"/>
  </si>
  <si>
    <t>12</t>
    <phoneticPr fontId="5" type="noConversion"/>
  </si>
  <si>
    <t>17</t>
    <phoneticPr fontId="5" type="noConversion"/>
  </si>
  <si>
    <t xml:space="preserve">   목재 및 나무제품 제조업</t>
    <phoneticPr fontId="5" type="noConversion"/>
  </si>
  <si>
    <t xml:space="preserve">   코크스, 연탄 및 석유정제품 제조업</t>
    <phoneticPr fontId="5" type="noConversion"/>
  </si>
  <si>
    <t>3. 전기·가스·증기 및 수도사업</t>
    <phoneticPr fontId="5" type="noConversion"/>
  </si>
  <si>
    <t xml:space="preserve">   오락 문화 및 운동관련 사업</t>
    <phoneticPr fontId="5" type="noConversion"/>
  </si>
  <si>
    <t xml:space="preserve">   국가 및 지방자치 단체의 행정</t>
    <phoneticPr fontId="5" type="noConversion"/>
  </si>
  <si>
    <t xml:space="preserve">   수송용기계기구 제조업</t>
    <phoneticPr fontId="5" type="noConversion"/>
  </si>
  <si>
    <t xml:space="preserve">   제조업 또는 금속가공업</t>
  </si>
  <si>
    <t xml:space="preserve">   비금속광물제품 및 금속제품</t>
    <phoneticPr fontId="5" type="noConversion"/>
  </si>
  <si>
    <t xml:space="preserve">(보헙료의 납부의무) 직장가입자의 보험료는 사용자가 납부한다.
 노인장기요양보험법에 의한 보험요율은 국민건강보험료의 6.55% </t>
    <phoneticPr fontId="5" type="noConversion"/>
  </si>
  <si>
    <t xml:space="preserve"> 시행령 제12조 법제14조1항의 규정에 의한 고용보험료율은 다음 각호와 같다.
 1. 고용안정. 직업능력개발사업의 보험료율은 다음 각 목의 구분에 따른 보험료율
   가. 상시근로자수가 150인 미만의 사업주의 사업 : 1만분의 25
   나. 상시근로자수가 150인 이상의 사업주의 사업으로서 "고용보험법시행령" 제12조에
       따른 우선지원 대상기업의 범위에 해당하는 사업 : 1만분의 45
   다. 상시근로자수가 150인 이상 1천인 미만인 사업주의 사업으로서 
       나목에 해당하지 아니하는 사업 : 1만분의 65
   라. 상시근로자수가 1천인 이상인 사업주의 사업으로서 나목에 해당하지 아니하는 
       사업 및 국가ㆍ지방자치단체가 직접 행하는 사업 : 1만분의 85
 2. 실업급여의 보험율 : 1천분의 13(사업주 부담 0.65%)
 * 산출식 : 0.25%(고용안정.직업능력개발사업요율)+0.65%(실업급여의 보험율)</t>
    <phoneticPr fontId="5" type="noConversion"/>
  </si>
  <si>
    <t>(기본급+제수당+상여금)×0.9%</t>
    <phoneticPr fontId="5" type="noConversion"/>
  </si>
  <si>
    <t>(기본급+제수당+상여금)×1%</t>
    <phoneticPr fontId="5" type="noConversion"/>
  </si>
  <si>
    <t>회사부담분만 산정하여 줌, 개인부담은 급여에서 원천징수기준</t>
    <phoneticPr fontId="5" type="noConversion"/>
  </si>
  <si>
    <t>국민연금관리공단 자료 참조(국민연급법 88조)</t>
    <phoneticPr fontId="5" type="noConversion"/>
  </si>
  <si>
    <t>건강보험공단 자료참조</t>
    <phoneticPr fontId="5" type="noConversion"/>
  </si>
  <si>
    <t>고용노동부 고시문 참조</t>
    <phoneticPr fontId="5" type="noConversion"/>
  </si>
  <si>
    <t>%</t>
    <phoneticPr fontId="5" type="noConversion"/>
  </si>
  <si>
    <t>보
험
료</t>
    <phoneticPr fontId="5" type="noConversion"/>
  </si>
  <si>
    <t>나.</t>
    <phoneticPr fontId="5" type="noConversion"/>
  </si>
  <si>
    <t>운영 및 업무범위</t>
    <phoneticPr fontId="24" type="noConversion"/>
  </si>
  <si>
    <t>가.</t>
    <phoneticPr fontId="5" type="noConversion"/>
  </si>
  <si>
    <t>월근무일수</t>
    <phoneticPr fontId="5" type="noConversion"/>
  </si>
  <si>
    <t>계</t>
    <phoneticPr fontId="14" type="noConversion"/>
  </si>
  <si>
    <t>산출기준 : 회사부담분에 대한 금액만 산출 / 개인 부담분은 개인급여를 기준하여 징수하므로 급여에 포함 됨</t>
    <phoneticPr fontId="14" type="noConversion"/>
  </si>
  <si>
    <t>제조-135</t>
    <phoneticPr fontId="5" type="noConversion"/>
  </si>
  <si>
    <t>소  계</t>
    <phoneticPr fontId="5" type="noConversion"/>
  </si>
  <si>
    <t>일반관리비산출표</t>
    <phoneticPr fontId="5" type="noConversion"/>
  </si>
  <si>
    <t>단위 : 원/월</t>
    <phoneticPr fontId="9" type="noConversion"/>
  </si>
  <si>
    <t>③ 대손상각비</t>
    <phoneticPr fontId="5" type="noConversion"/>
  </si>
  <si>
    <t>⑤ 기타판매비와관리비</t>
    <phoneticPr fontId="5" type="noConversion"/>
  </si>
  <si>
    <t>④ 무형자산상각비</t>
    <phoneticPr fontId="5" type="noConversion"/>
  </si>
  <si>
    <t>년차근로수당</t>
    <phoneticPr fontId="5" type="noConversion"/>
  </si>
  <si>
    <t>단위</t>
    <phoneticPr fontId="5" type="noConversion"/>
  </si>
  <si>
    <t>수량</t>
    <phoneticPr fontId="5" type="noConversion"/>
  </si>
  <si>
    <t>비      고</t>
    <phoneticPr fontId="5" type="noConversion"/>
  </si>
  <si>
    <t>교통통신비산출표</t>
    <phoneticPr fontId="21" type="noConversion"/>
  </si>
  <si>
    <t>비  목</t>
    <phoneticPr fontId="21" type="noConversion"/>
  </si>
  <si>
    <t>직 종 명</t>
    <phoneticPr fontId="21" type="noConversion"/>
  </si>
  <si>
    <t>교통비</t>
    <phoneticPr fontId="21" type="noConversion"/>
  </si>
  <si>
    <t>인</t>
    <phoneticPr fontId="21" type="noConversion"/>
  </si>
  <si>
    <t>교통통신비</t>
  </si>
  <si>
    <t>단위 : 원/월</t>
    <phoneticPr fontId="5" type="noConversion"/>
  </si>
  <si>
    <t>이윤산출표</t>
    <phoneticPr fontId="5" type="noConversion"/>
  </si>
  <si>
    <t>Ⅳ. 용역원가계산서</t>
    <phoneticPr fontId="9" type="noConversion"/>
  </si>
  <si>
    <t>제수당(연차수당)</t>
    <phoneticPr fontId="5" type="noConversion"/>
  </si>
  <si>
    <t>투입
인원</t>
    <phoneticPr fontId="5" type="noConversion"/>
  </si>
  <si>
    <t xml:space="preserve">&lt; 표 : 1 &gt; </t>
    <phoneticPr fontId="9" type="noConversion"/>
  </si>
  <si>
    <t xml:space="preserve">&lt; 표 : 2 &gt; </t>
    <phoneticPr fontId="6" type="noConversion"/>
  </si>
  <si>
    <t xml:space="preserve">&lt; 표 : 3 &gt; </t>
    <phoneticPr fontId="9" type="noConversion"/>
  </si>
  <si>
    <t xml:space="preserve">&lt; 표 : 4 &gt; </t>
  </si>
  <si>
    <t xml:space="preserve">&lt; 표 : 5 &gt; </t>
  </si>
  <si>
    <t xml:space="preserve">&lt; 표 : 6 &gt; </t>
  </si>
  <si>
    <t xml:space="preserve">&lt; 표 : 7 &gt; </t>
  </si>
  <si>
    <t xml:space="preserve">&lt; 표 : 8 &gt; </t>
  </si>
  <si>
    <t xml:space="preserve">&lt; 표 : 9 &gt; </t>
  </si>
  <si>
    <t xml:space="preserve">&lt; 표 : 10 &gt; </t>
  </si>
  <si>
    <t xml:space="preserve">&lt; 표 : 11 &gt; </t>
  </si>
  <si>
    <t xml:space="preserve">&lt; 표 : 12 &gt; </t>
  </si>
  <si>
    <t>&lt; 표 : 2 &gt; 참조</t>
  </si>
  <si>
    <t>&lt; 표 : 9 &gt; 참조</t>
  </si>
  <si>
    <t>&lt; 표 : 18 &gt; 참조</t>
  </si>
  <si>
    <t>&lt; 표 : 20 &gt; 참조</t>
  </si>
  <si>
    <t>주1)</t>
    <phoneticPr fontId="5" type="noConversion"/>
  </si>
  <si>
    <t>주2)</t>
    <phoneticPr fontId="5" type="noConversion"/>
  </si>
  <si>
    <t>주3)</t>
    <phoneticPr fontId="5" type="noConversion"/>
  </si>
  <si>
    <t>주4)</t>
    <phoneticPr fontId="5" type="noConversion"/>
  </si>
  <si>
    <t>비 고</t>
    <phoneticPr fontId="21" type="noConversion"/>
  </si>
  <si>
    <t>단위(1인)당 월간용역비</t>
    <phoneticPr fontId="5" type="noConversion"/>
  </si>
  <si>
    <t>인건비</t>
    <phoneticPr fontId="9" type="noConversion"/>
  </si>
  <si>
    <t>경비</t>
    <phoneticPr fontId="9" type="noConversion"/>
  </si>
  <si>
    <t>공휴일 및 명절</t>
    <phoneticPr fontId="5" type="noConversion"/>
  </si>
  <si>
    <t>단  위</t>
    <phoneticPr fontId="5" type="noConversion"/>
  </si>
  <si>
    <t>평일(월~금)</t>
    <phoneticPr fontId="5" type="noConversion"/>
  </si>
  <si>
    <t>근로기준법 제34조
 근로자퇴직급여
 보장법 제8조</t>
    <phoneticPr fontId="5" type="noConversion"/>
  </si>
  <si>
    <t>퇴직급여충당금</t>
    <phoneticPr fontId="9" type="noConversion"/>
  </si>
  <si>
    <t>상여금</t>
    <phoneticPr fontId="9" type="noConversion"/>
  </si>
  <si>
    <t>연차수당</t>
    <phoneticPr fontId="5" type="noConversion"/>
  </si>
  <si>
    <t>기본급</t>
    <phoneticPr fontId="5" type="noConversion"/>
  </si>
  <si>
    <t>상여금</t>
    <phoneticPr fontId="5" type="noConversion"/>
  </si>
  <si>
    <t>퇴직급여충당금</t>
    <phoneticPr fontId="5" type="noConversion"/>
  </si>
  <si>
    <t>(퇴직금제도) 퇴직금제도를 설정하고자 하는
 사용자는 계속근로기간 1년에 대하여 30일분
 이상의 평균임금을 퇴직금으로 퇴직하는 근로자에게
 지급할 수 있는 제도를 설정하여야 한다.</t>
    <phoneticPr fontId="5" type="noConversion"/>
  </si>
  <si>
    <t>기본급÷월근로시간×
 일근로시간×15일/년÷12개월</t>
    <phoneticPr fontId="5" type="noConversion"/>
  </si>
  <si>
    <t>비 고</t>
    <phoneticPr fontId="5" type="noConversion"/>
  </si>
  <si>
    <t>비    목</t>
    <phoneticPr fontId="5" type="noConversion"/>
  </si>
  <si>
    <t>(연차유급휴가) 사용자는 1년간  8할이상 출근한
 근로자에 대하여는 15일의 유급휴가를 주어야 한다.</t>
    <phoneticPr fontId="5" type="noConversion"/>
  </si>
  <si>
    <t>직 책</t>
    <phoneticPr fontId="5" type="noConversion"/>
  </si>
  <si>
    <t>일(M/D)당
기본급</t>
    <phoneticPr fontId="9" type="noConversion"/>
  </si>
  <si>
    <t>구 분</t>
    <phoneticPr fontId="5" type="noConversion"/>
  </si>
  <si>
    <t>단순노무종사원</t>
    <phoneticPr fontId="5" type="noConversion"/>
  </si>
  <si>
    <t>기본급</t>
    <phoneticPr fontId="9" type="noConversion"/>
  </si>
  <si>
    <t>연차수당</t>
    <phoneticPr fontId="5" type="noConversion"/>
  </si>
  <si>
    <t>금    액</t>
    <phoneticPr fontId="9" type="noConversion"/>
  </si>
  <si>
    <t>비  고</t>
    <phoneticPr fontId="5" type="noConversion"/>
  </si>
  <si>
    <t>다.</t>
    <phoneticPr fontId="5" type="noConversion"/>
  </si>
  <si>
    <t>예산</t>
    <phoneticPr fontId="5" type="noConversion"/>
  </si>
  <si>
    <t>원가총액</t>
    <phoneticPr fontId="5" type="noConversion"/>
  </si>
  <si>
    <t>등락금액</t>
    <phoneticPr fontId="5" type="noConversion"/>
  </si>
  <si>
    <t>등락율</t>
    <phoneticPr fontId="5" type="noConversion"/>
  </si>
  <si>
    <t>단 가</t>
    <phoneticPr fontId="5" type="noConversion"/>
  </si>
  <si>
    <t>금 액</t>
    <phoneticPr fontId="5" type="noConversion"/>
  </si>
  <si>
    <t>계약예규기준 비율(%)</t>
    <phoneticPr fontId="5" type="noConversion"/>
  </si>
  <si>
    <t>조사적용 비율(%)</t>
    <phoneticPr fontId="5" type="noConversion"/>
  </si>
  <si>
    <t>계약예규기준(%)</t>
    <phoneticPr fontId="15" type="noConversion"/>
  </si>
  <si>
    <t>비  고</t>
    <phoneticPr fontId="8" type="noConversion"/>
  </si>
  <si>
    <t xml:space="preserve">사업장가입자의 연금보험료중 기여금은 사업장가입자 본인이,
 부담금은 사용자가 각각 부담하되, 그 금액은 각각 기준소득월액의
 1천분의 45에 해당하는 금액으로 한다. </t>
    <phoneticPr fontId="5" type="noConversion"/>
  </si>
  <si>
    <t xml:space="preserve">   금속 및 비금속 광업</t>
    <phoneticPr fontId="5" type="noConversion"/>
  </si>
  <si>
    <t xml:space="preserve">   신문·화폐발행, 출판업 및 인쇄업</t>
    <phoneticPr fontId="5" type="noConversion"/>
  </si>
  <si>
    <t>요율</t>
    <phoneticPr fontId="5" type="noConversion"/>
  </si>
  <si>
    <t xml:space="preserve">   도자기 및 기타 요업제품 제조업</t>
  </si>
  <si>
    <t xml:space="preserve">   양식어업 및 어업관련 서비스업</t>
    <phoneticPr fontId="5" type="noConversion"/>
  </si>
  <si>
    <t>19</t>
    <phoneticPr fontId="5" type="noConversion"/>
  </si>
  <si>
    <t>9</t>
    <phoneticPr fontId="5" type="noConversion"/>
  </si>
  <si>
    <t>29</t>
    <phoneticPr fontId="5" type="noConversion"/>
  </si>
  <si>
    <t>33</t>
    <phoneticPr fontId="5" type="noConversion"/>
  </si>
  <si>
    <t>17</t>
    <phoneticPr fontId="5" type="noConversion"/>
  </si>
  <si>
    <t>32</t>
    <phoneticPr fontId="5" type="noConversion"/>
  </si>
  <si>
    <t>7</t>
    <phoneticPr fontId="5" type="noConversion"/>
  </si>
  <si>
    <t>10</t>
    <phoneticPr fontId="5" type="noConversion"/>
  </si>
  <si>
    <t>상여금</t>
    <phoneticPr fontId="5" type="noConversion"/>
  </si>
  <si>
    <t>과업기간(개월)</t>
    <phoneticPr fontId="9" type="noConversion"/>
  </si>
  <si>
    <t>총용역비</t>
    <phoneticPr fontId="9" type="noConversion"/>
  </si>
  <si>
    <t>일반사무</t>
    <phoneticPr fontId="5" type="noConversion"/>
  </si>
  <si>
    <t>비서</t>
    <phoneticPr fontId="5" type="noConversion"/>
  </si>
  <si>
    <t>직  무</t>
    <phoneticPr fontId="5" type="noConversion"/>
  </si>
  <si>
    <t>직무별(1인) 인건비산출표</t>
    <phoneticPr fontId="5" type="noConversion"/>
  </si>
  <si>
    <t>직무별(1인) 인건비집계표</t>
    <phoneticPr fontId="5" type="noConversion"/>
  </si>
  <si>
    <t>제조-135</t>
    <phoneticPr fontId="5" type="noConversion"/>
  </si>
  <si>
    <t>직무별 경비집계표</t>
    <phoneticPr fontId="14" type="noConversion"/>
  </si>
  <si>
    <t>직무별(1인) 보험료산출표</t>
    <phoneticPr fontId="14" type="noConversion"/>
  </si>
  <si>
    <t>일반사무</t>
    <phoneticPr fontId="5" type="noConversion"/>
  </si>
  <si>
    <t>비서</t>
    <phoneticPr fontId="5" type="noConversion"/>
  </si>
  <si>
    <t xml:space="preserve">&lt; 표 : 18 &gt; </t>
    <phoneticPr fontId="5" type="noConversion"/>
  </si>
  <si>
    <t>일반사무 용역비</t>
    <phoneticPr fontId="9" type="noConversion"/>
  </si>
  <si>
    <t>비서 용역비</t>
    <phoneticPr fontId="5" type="noConversion"/>
  </si>
  <si>
    <t>파견근로자의 원활한 공급 및 체계적 관리</t>
    <phoneticPr fontId="5" type="noConversion"/>
  </si>
  <si>
    <t>파견근로자의 입사, 퇴사, 급여 및 복리후생 관리</t>
    <phoneticPr fontId="5" type="noConversion"/>
  </si>
  <si>
    <t>파견근로자의 중도퇴사 예방을 위한 적극적 방안 마련</t>
    <phoneticPr fontId="5" type="noConversion"/>
  </si>
  <si>
    <t>파견근로자의 신원보증 및 업무 과실 책임 등</t>
    <phoneticPr fontId="5" type="noConversion"/>
  </si>
  <si>
    <t>근로자 파견 관련 법률 및 정보 제공</t>
    <phoneticPr fontId="5" type="noConversion"/>
  </si>
  <si>
    <t>파견근로자에 대한 법정교육 실시</t>
    <phoneticPr fontId="5" type="noConversion"/>
  </si>
  <si>
    <t>파견사업주의 업무</t>
    <phoneticPr fontId="5" type="noConversion"/>
  </si>
  <si>
    <t>파견근로자의 업무</t>
    <phoneticPr fontId="5" type="noConversion"/>
  </si>
  <si>
    <t>가.</t>
    <phoneticPr fontId="5" type="noConversion"/>
  </si>
  <si>
    <t>나.</t>
    <phoneticPr fontId="5" type="noConversion"/>
  </si>
  <si>
    <t>일반사무</t>
    <phoneticPr fontId="5" type="noConversion"/>
  </si>
  <si>
    <t>주) 제시된 제안요청서 참조</t>
    <phoneticPr fontId="5" type="noConversion"/>
  </si>
  <si>
    <t>주) 제시된 제안요청서 및 현장여건을 감안하여 투입인원을 적용하였음</t>
    <phoneticPr fontId="24" type="noConversion"/>
  </si>
  <si>
    <t>주 1) 수량 : 제시된 제안요청서에 의거하여 산출하였음</t>
    <phoneticPr fontId="5" type="noConversion"/>
  </si>
  <si>
    <t>주 1) 수량 : 제시된 제안요청서에 의거하여 산출하였음</t>
    <phoneticPr fontId="5" type="noConversion"/>
  </si>
  <si>
    <t>일  반  관  리  비(8%)</t>
    <phoneticPr fontId="9" type="noConversion"/>
  </si>
  <si>
    <t>주2)</t>
    <phoneticPr fontId="14" type="noConversion"/>
  </si>
  <si>
    <t>주3)</t>
    <phoneticPr fontId="14" type="noConversion"/>
  </si>
  <si>
    <t xml:space="preserve">&lt; 표 : 13 &gt; </t>
    <phoneticPr fontId="5" type="noConversion"/>
  </si>
  <si>
    <t xml:space="preserve">&lt; 표 : 14 &gt; </t>
    <phoneticPr fontId="5" type="noConversion"/>
  </si>
  <si>
    <t xml:space="preserve">&lt; 표 : 15 &gt; </t>
    <phoneticPr fontId="5" type="noConversion"/>
  </si>
  <si>
    <t xml:space="preserve">&lt; 표 : 16 &gt; </t>
    <phoneticPr fontId="5" type="noConversion"/>
  </si>
  <si>
    <t xml:space="preserve">&lt; 표 : 17 &gt; </t>
    <phoneticPr fontId="5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</si>
  <si>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</si>
  <si>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</si>
  <si>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</si>
  <si>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</si>
  <si>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</si>
  <si>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</si>
  <si>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</si>
  <si>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</si>
  <si>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주 2) 제시된 제안요청서 참조(평일근무 : 09:00 ~ 18:00)</t>
    <phoneticPr fontId="24" type="noConversion"/>
  </si>
  <si>
    <t>고용노동부고시 제2015-101호 (2016년 1월 1일부터 시행)</t>
    <phoneticPr fontId="5" type="noConversion"/>
  </si>
  <si>
    <t>77</t>
    <phoneticPr fontId="5" type="noConversion"/>
  </si>
  <si>
    <t>325</t>
    <phoneticPr fontId="5" type="noConversion"/>
  </si>
  <si>
    <t>76</t>
    <phoneticPr fontId="5" type="noConversion"/>
  </si>
  <si>
    <t>71</t>
    <phoneticPr fontId="5" type="noConversion"/>
  </si>
  <si>
    <t>20</t>
    <phoneticPr fontId="5" type="noConversion"/>
  </si>
  <si>
    <t>44</t>
    <phoneticPr fontId="5" type="noConversion"/>
  </si>
  <si>
    <t>24</t>
    <phoneticPr fontId="5" type="noConversion"/>
  </si>
  <si>
    <t>12</t>
    <phoneticPr fontId="5" type="noConversion"/>
  </si>
  <si>
    <t>21</t>
    <phoneticPr fontId="5" type="noConversion"/>
  </si>
  <si>
    <t>29</t>
    <phoneticPr fontId="5" type="noConversion"/>
  </si>
  <si>
    <t>15</t>
    <phoneticPr fontId="5" type="noConversion"/>
  </si>
  <si>
    <t>37</t>
    <phoneticPr fontId="5" type="noConversion"/>
  </si>
  <si>
    <t>11</t>
    <phoneticPr fontId="5" type="noConversion"/>
  </si>
  <si>
    <t>18</t>
    <phoneticPr fontId="5" type="noConversion"/>
  </si>
  <si>
    <t>19</t>
    <phoneticPr fontId="5" type="noConversion"/>
  </si>
  <si>
    <t>7</t>
    <phoneticPr fontId="5" type="noConversion"/>
  </si>
  <si>
    <t>25</t>
    <phoneticPr fontId="5" type="noConversion"/>
  </si>
  <si>
    <t>16</t>
    <phoneticPr fontId="5" type="noConversion"/>
  </si>
  <si>
    <t>28</t>
    <phoneticPr fontId="5" type="noConversion"/>
  </si>
  <si>
    <t>10</t>
    <phoneticPr fontId="5" type="noConversion"/>
  </si>
  <si>
    <t>38</t>
    <phoneticPr fontId="5" type="noConversion"/>
  </si>
  <si>
    <t>9</t>
    <phoneticPr fontId="5" type="noConversion"/>
  </si>
  <si>
    <t>66</t>
    <phoneticPr fontId="5" type="noConversion"/>
  </si>
  <si>
    <t>9</t>
    <phoneticPr fontId="5" type="noConversion"/>
  </si>
  <si>
    <t>14</t>
    <phoneticPr fontId="5" type="noConversion"/>
  </si>
  <si>
    <t>89</t>
    <phoneticPr fontId="5" type="noConversion"/>
  </si>
  <si>
    <t>130</t>
    <phoneticPr fontId="5" type="noConversion"/>
  </si>
  <si>
    <t>30</t>
    <phoneticPr fontId="5" type="noConversion"/>
  </si>
  <si>
    <t>27</t>
    <phoneticPr fontId="5" type="noConversion"/>
  </si>
  <si>
    <t>8</t>
    <phoneticPr fontId="5" type="noConversion"/>
  </si>
  <si>
    <t>주) 고용노동부 고시 제2015-101호(2016년 1월 1일부터 시행)</t>
    <phoneticPr fontId="5" type="noConversion"/>
  </si>
  <si>
    <t>국민연금법 제88조 3항</t>
    <phoneticPr fontId="5" type="noConversion"/>
  </si>
  <si>
    <t>(기본급+제수당+상여금)×3.06%</t>
    <phoneticPr fontId="5" type="noConversion"/>
  </si>
  <si>
    <t>주) 보험료 산출기준 : 해당 비목별 2016년 현재 해당보험료 고시율을 기준하였으며 해당년도 고시율 적용시에는 원가 수정을 전제 함.</t>
    <phoneticPr fontId="5" type="noConversion"/>
  </si>
  <si>
    <t>노동부고시 제2015-95호(2016년 1월 1일부터 시행)의 규정에 의하여 임금채권보장기금
 사업주부담금비율은 0.6/1000(전업종공통)</t>
    <phoneticPr fontId="5" type="noConversion"/>
  </si>
  <si>
    <t>(기본급+제수당+상여금)×0.06%</t>
    <phoneticPr fontId="5" type="noConversion"/>
  </si>
  <si>
    <t>주간근무</t>
    <phoneticPr fontId="5" type="noConversion"/>
  </si>
  <si>
    <t>주) 예정가격 작성기준(기획재정부계약예규 제281호, 2016.1.1) 제28조 참조</t>
    <phoneticPr fontId="5" type="noConversion"/>
  </si>
  <si>
    <t>용역원가계산서 (1개월 기준)</t>
    <phoneticPr fontId="9" type="noConversion"/>
  </si>
  <si>
    <t xml:space="preserve">[ 별첨 ] </t>
    <phoneticPr fontId="5" type="noConversion"/>
  </si>
  <si>
    <t>건 명 : '17년 중소기업기술정보진흥원 파견사업주 선정</t>
  </si>
  <si>
    <t>파견근로자</t>
    <phoneticPr fontId="5" type="noConversion"/>
  </si>
  <si>
    <t>비          목</t>
    <phoneticPr fontId="3" type="noConversion"/>
  </si>
  <si>
    <t>비  고</t>
    <phoneticPr fontId="3" type="noConversion"/>
  </si>
  <si>
    <t>1월</t>
    <phoneticPr fontId="5" type="noConversion"/>
  </si>
  <si>
    <t>2월</t>
    <phoneticPr fontId="5" type="noConversion"/>
  </si>
  <si>
    <t>기간 : 2017년 1월 1일 ~ 2017년 12월 31일(12개월)</t>
    <phoneticPr fontId="5" type="noConversion"/>
  </si>
  <si>
    <t>2017년 1월 1일 ~ 12월 31일</t>
    <phoneticPr fontId="5" type="noConversion"/>
  </si>
  <si>
    <t>국민건강보험법 제76조 1항</t>
    <phoneticPr fontId="5" type="noConversion"/>
  </si>
  <si>
    <t>임금채권보장법 제9조 2항
 시행령 제13조</t>
    <phoneticPr fontId="5" type="noConversion"/>
  </si>
  <si>
    <t xml:space="preserve">                     구      분
 비      목</t>
    <phoneticPr fontId="5" type="noConversion"/>
  </si>
  <si>
    <t>① 직장가입자의 보수월액보험료는 직장가입자와 구분에 따른 자가
    각각 보험료액의 100분의 50씩 부담한다.
  1. 보수월액보험료: 사용자. 이 경우 사업장의 사용자가 2명 이상인 때에는
     그 사업장의 사용자는 해당 직장가입자의 보험료를 연대하여 납부한다.
  2. 소득월액보험료: 직장가입자
     국민건강보험법 제76조에 의한 보험요율의 표준보수월액의 6.12%
     (사용자부담 50%,근로자부담 50%)</t>
    <phoneticPr fontId="5" type="noConversion"/>
  </si>
  <si>
    <t>임금채권
보장보험료</t>
    <phoneticPr fontId="5" type="noConversion"/>
  </si>
  <si>
    <t>노인장기
요양보험료</t>
    <phoneticPr fontId="5" type="noConversion"/>
  </si>
  <si>
    <t>국민건강
보험료</t>
    <phoneticPr fontId="5" type="noConversion"/>
  </si>
  <si>
    <t>고용보험 및 산업재해보상보험의
 보험료징수 등에 관한법률
 제14조제3항 및 동법 시행령</t>
    <phoneticPr fontId="5" type="noConversion"/>
  </si>
  <si>
    <t>고용보험 및 산업재해보상보험의
 보험료징수 등에 관한법률 
 제14조 1항, 시행령 제12조</t>
    <phoneticPr fontId="5" type="noConversion"/>
  </si>
  <si>
    <t>노인장기요양보험법 제9조
 1항, 시행령 제4조</t>
    <phoneticPr fontId="5" type="noConversion"/>
  </si>
  <si>
    <t xml:space="preserve">                   구      분
 비      목</t>
    <phoneticPr fontId="5" type="noConversion"/>
  </si>
  <si>
    <t>합         계(1개월기준)</t>
    <phoneticPr fontId="9" type="noConversion"/>
  </si>
  <si>
    <t>식대비</t>
    <phoneticPr fontId="14" type="noConversion"/>
  </si>
  <si>
    <t>식대비산출표</t>
    <phoneticPr fontId="21" type="noConversion"/>
  </si>
  <si>
    <t>식대비</t>
    <phoneticPr fontId="21" type="noConversion"/>
  </si>
  <si>
    <t>보험료 ＋ 교통통신비 ＋ 식대비</t>
    <phoneticPr fontId="9" type="noConversion"/>
  </si>
  <si>
    <t>인건비 ＋ 경비</t>
    <phoneticPr fontId="9" type="noConversion"/>
  </si>
  <si>
    <t>용역원가</t>
    <phoneticPr fontId="9" type="noConversion"/>
  </si>
  <si>
    <t>순용역원가 ＋ 일반관리비 ＋ 이윤</t>
    <phoneticPr fontId="9" type="noConversion"/>
  </si>
  <si>
    <t>용역원가 × 부가가치세율(10%)</t>
    <phoneticPr fontId="9" type="noConversion"/>
  </si>
  <si>
    <t>(인건비 ＋ 경비) × 일반관리비율(8%)</t>
    <phoneticPr fontId="9" type="noConversion"/>
  </si>
  <si>
    <t>(인건비 ＋ 경비 ＋ 일반관리비) × 이윤율(10%)</t>
    <phoneticPr fontId="9" type="noConversion"/>
  </si>
  <si>
    <t>용역원가 ＋ 부가가치세</t>
    <phoneticPr fontId="9" type="noConversion"/>
  </si>
  <si>
    <t>합계 × 과업기간(12개월)</t>
    <phoneticPr fontId="9" type="noConversion"/>
  </si>
  <si>
    <t>제시된 본 과업에 대한 제안요청서 참조</t>
    <phoneticPr fontId="9" type="noConversion"/>
  </si>
  <si>
    <t>국민건강보험공단 홈페이지
 - 건강보험안내
 - 보험료
 - 4대 사회보험료 계산
 - 국민건강보험료 직장가입자</t>
    <phoneticPr fontId="5" type="noConversion"/>
  </si>
  <si>
    <t>근로복지공단 자료 참조
 - 메뉴
 - 가입납부서비스
 - 보험료등알아보기(0.25%+0.65%)=0.9%</t>
    <phoneticPr fontId="5" type="noConversion"/>
  </si>
  <si>
    <t>고용노동부 고시문 참조
 근로복지공단 홈페이지
 - 정보공개 - 자료마당 - 실무자료</t>
    <phoneticPr fontId="5" type="noConversion"/>
  </si>
</sst>
</file>

<file path=xl/styles.xml><?xml version="1.0" encoding="utf-8"?>
<styleSheet xmlns="http://schemas.openxmlformats.org/spreadsheetml/2006/main">
  <numFmts count="2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0.0_);[Red]\(0.0\)"/>
    <numFmt numFmtId="179" formatCode="#,##0.000"/>
    <numFmt numFmtId="180" formatCode="_ * #,##0.00_ ;_ * \-#,##0.00_ ;_ * &quot;-&quot;_ ;_ @_ "/>
    <numFmt numFmtId="181" formatCode="_ * #,##0.00_ ;_ * \-#,##0.00_ ;_ * &quot;-&quot;??_ ;_ @_ "/>
    <numFmt numFmtId="182" formatCode="_-* #,##0.00_-;\-* #,##0.00_-;_-* &quot;-&quot;_-;_-@_-"/>
    <numFmt numFmtId="183" formatCode="mm&quot;월&quot;\ dd&quot;일&quot;"/>
    <numFmt numFmtId="184" formatCode="&quot;₩&quot;#,##0.00;&quot;₩&quot;&quot;₩&quot;\-#,##0.00"/>
    <numFmt numFmtId="185" formatCode="0.0_ "/>
    <numFmt numFmtId="186" formatCode="0_ "/>
    <numFmt numFmtId="187" formatCode="0.000_ "/>
    <numFmt numFmtId="188" formatCode="yy\.mm\.dd"/>
    <numFmt numFmtId="189" formatCode="&quot;$&quot;#,##0_);[Red]\(&quot;$&quot;#,##0\)"/>
    <numFmt numFmtId="190" formatCode="#,##0.0;[Red]&quot;-&quot;#,##0.0"/>
    <numFmt numFmtId="191" formatCode="_ * #,##0.0_ ;_ * \-#,##0.0_ ;_ * &quot;-&quot;_ ;_ @_ "/>
    <numFmt numFmtId="192" formatCode="0.00_ "/>
  </numFmts>
  <fonts count="4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바탕체"/>
      <family val="1"/>
      <charset val="129"/>
    </font>
    <font>
      <sz val="8"/>
      <name val="돋움"/>
      <family val="3"/>
      <charset val="129"/>
    </font>
    <font>
      <sz val="20"/>
      <name val="굴림체"/>
      <family val="3"/>
      <charset val="129"/>
    </font>
    <font>
      <sz val="20"/>
      <name val="바탕체"/>
      <family val="1"/>
      <charset val="129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1"/>
      <name val="바탕체"/>
      <family val="1"/>
      <charset val="129"/>
    </font>
    <font>
      <sz val="20"/>
      <color indexed="8"/>
      <name val="바탕체"/>
      <family val="1"/>
      <charset val="129"/>
    </font>
    <font>
      <sz val="8"/>
      <name val="바탕체"/>
      <family val="1"/>
      <charset val="129"/>
    </font>
    <font>
      <sz val="12"/>
      <name val="굴림체"/>
      <family val="3"/>
      <charset val="129"/>
    </font>
    <font>
      <sz val="10"/>
      <color indexed="8"/>
      <name val="바탕체"/>
      <family val="1"/>
      <charset val="129"/>
    </font>
    <font>
      <sz val="14"/>
      <name val="뼻뮝"/>
      <family val="3"/>
      <charset val="129"/>
    </font>
    <font>
      <sz val="11"/>
      <name val="돋움체"/>
      <family val="3"/>
      <charset val="129"/>
    </font>
    <font>
      <sz val="10"/>
      <name val="굴림체"/>
      <family val="3"/>
      <charset val="129"/>
    </font>
    <font>
      <sz val="12"/>
      <name val="명조"/>
      <family val="3"/>
      <charset val="129"/>
    </font>
    <font>
      <sz val="20"/>
      <name val="돋움체"/>
      <family val="3"/>
      <charset val="129"/>
    </font>
    <font>
      <sz val="10"/>
      <name val="Arial"/>
      <family val="2"/>
    </font>
    <font>
      <u/>
      <sz val="10"/>
      <color indexed="8"/>
      <name val="바탕체"/>
      <family val="1"/>
      <charset val="129"/>
    </font>
    <font>
      <sz val="9"/>
      <name val="굴림체"/>
      <family val="3"/>
      <charset val="129"/>
    </font>
    <font>
      <sz val="9"/>
      <name val="돋움체"/>
      <family val="3"/>
      <charset val="129"/>
    </font>
    <font>
      <sz val="10"/>
      <name val="돋움"/>
      <family val="3"/>
      <charset val="129"/>
    </font>
    <font>
      <sz val="10"/>
      <color indexed="10"/>
      <name val="바탕체"/>
      <family val="1"/>
      <charset val="129"/>
    </font>
    <font>
      <b/>
      <sz val="10"/>
      <name val="바탕체"/>
      <family val="1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2"/>
      <name val="굴림체"/>
      <family val="3"/>
      <charset val="129"/>
    </font>
    <font>
      <u/>
      <sz val="10"/>
      <color indexed="14"/>
      <name val="MS Sans Serif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10"/>
      <name val="±¼¸²A¼"/>
      <family val="1"/>
      <charset val="129"/>
    </font>
    <font>
      <u/>
      <sz val="8"/>
      <color indexed="12"/>
      <name val="Times New Roman"/>
      <family val="1"/>
    </font>
    <font>
      <sz val="10"/>
      <color rgb="FFFF0000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u/>
      <sz val="20"/>
      <name val="바탕체"/>
      <family val="1"/>
      <charset val="129"/>
    </font>
    <font>
      <b/>
      <sz val="10"/>
      <color rgb="FFFFFF00"/>
      <name val="바탕체"/>
      <family val="1"/>
      <charset val="129"/>
    </font>
    <font>
      <sz val="25"/>
      <name val="바탕체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76">
    <xf numFmtId="0" fontId="0" fillId="0" borderId="0"/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11" fillId="0" borderId="0"/>
    <xf numFmtId="0" fontId="4" fillId="0" borderId="0"/>
    <xf numFmtId="41" fontId="10" fillId="0" borderId="0" applyFont="0" applyFill="0" applyBorder="0" applyAlignment="0" applyProtection="0">
      <alignment vertical="center"/>
    </xf>
    <xf numFmtId="0" fontId="20" fillId="0" borderId="0"/>
    <xf numFmtId="9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0" fillId="0" borderId="0"/>
    <xf numFmtId="0" fontId="12" fillId="0" borderId="0"/>
    <xf numFmtId="0" fontId="8" fillId="0" borderId="0"/>
    <xf numFmtId="0" fontId="15" fillId="0" borderId="0"/>
    <xf numFmtId="41" fontId="2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/>
    <xf numFmtId="0" fontId="20" fillId="0" borderId="0"/>
    <xf numFmtId="0" fontId="18" fillId="0" borderId="0"/>
    <xf numFmtId="41" fontId="18" fillId="0" borderId="0" applyFont="0" applyFill="0" applyBorder="0" applyAlignment="0" applyProtection="0"/>
    <xf numFmtId="0" fontId="18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>
      <alignment vertical="center"/>
    </xf>
    <xf numFmtId="0" fontId="30" fillId="0" borderId="0"/>
    <xf numFmtId="10" fontId="31" fillId="0" borderId="0" applyFont="0" applyFill="0" applyBorder="0" applyAlignment="0" applyProtection="0"/>
    <xf numFmtId="0" fontId="32" fillId="0" borderId="18">
      <alignment vertical="center"/>
    </xf>
    <xf numFmtId="0" fontId="30" fillId="0" borderId="18">
      <alignment vertical="center"/>
    </xf>
    <xf numFmtId="0" fontId="32" fillId="0" borderId="18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29" fillId="0" borderId="0">
      <protection locked="0"/>
    </xf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9" fillId="0" borderId="0"/>
    <xf numFmtId="0" fontId="31" fillId="0" borderId="0"/>
    <xf numFmtId="0" fontId="37" fillId="0" borderId="0"/>
    <xf numFmtId="0" fontId="39" fillId="0" borderId="0"/>
    <xf numFmtId="0" fontId="22" fillId="0" borderId="0"/>
    <xf numFmtId="0" fontId="40" fillId="0" borderId="0"/>
    <xf numFmtId="0" fontId="37" fillId="0" borderId="0"/>
    <xf numFmtId="4" fontId="29" fillId="0" borderId="0">
      <protection locked="0"/>
    </xf>
    <xf numFmtId="38" fontId="22" fillId="0" borderId="0" applyFont="0" applyFill="0" applyBorder="0" applyAlignment="0" applyProtection="0"/>
    <xf numFmtId="188" fontId="2" fillId="0" borderId="0">
      <protection locked="0"/>
    </xf>
    <xf numFmtId="189" fontId="22" fillId="0" borderId="0" applyFont="0" applyFill="0" applyBorder="0" applyAlignment="0" applyProtection="0"/>
    <xf numFmtId="0" fontId="10" fillId="0" borderId="0"/>
    <xf numFmtId="0" fontId="33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190" fontId="10" fillId="0" borderId="0">
      <protection locked="0"/>
    </xf>
    <xf numFmtId="9" fontId="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65">
    <xf numFmtId="0" fontId="0" fillId="0" borderId="0" xfId="0"/>
    <xf numFmtId="181" fontId="4" fillId="0" borderId="0" xfId="4" applyNumberFormat="1" applyFont="1" applyBorder="1"/>
    <xf numFmtId="0" fontId="16" fillId="0" borderId="0" xfId="21" applyFont="1" applyBorder="1" applyAlignment="1">
      <alignment vertical="center"/>
    </xf>
    <xf numFmtId="0" fontId="16" fillId="0" borderId="0" xfId="21" applyFont="1" applyAlignment="1">
      <alignment horizontal="left" vertical="center"/>
    </xf>
    <xf numFmtId="0" fontId="4" fillId="2" borderId="0" xfId="4" applyFont="1" applyFill="1" applyAlignment="1">
      <alignment horizontal="left" vertical="center"/>
    </xf>
    <xf numFmtId="41" fontId="4" fillId="2" borderId="0" xfId="1" applyFont="1" applyFill="1" applyAlignment="1">
      <alignment horizontal="left" vertical="center"/>
    </xf>
    <xf numFmtId="41" fontId="4" fillId="2" borderId="13" xfId="1" applyFont="1" applyFill="1" applyBorder="1" applyAlignment="1">
      <alignment horizontal="left" vertical="center"/>
    </xf>
    <xf numFmtId="41" fontId="4" fillId="2" borderId="12" xfId="1" applyFont="1" applyFill="1" applyBorder="1" applyAlignment="1">
      <alignment horizontal="left" vertical="center"/>
    </xf>
    <xf numFmtId="41" fontId="4" fillId="2" borderId="0" xfId="1" applyFont="1" applyFill="1" applyBorder="1" applyAlignment="1">
      <alignment horizontal="centerContinuous" vertical="center"/>
    </xf>
    <xf numFmtId="182" fontId="4" fillId="2" borderId="0" xfId="1" applyNumberFormat="1" applyFont="1" applyFill="1" applyBorder="1" applyAlignment="1">
      <alignment horizontal="center" vertical="center"/>
    </xf>
    <xf numFmtId="0" fontId="4" fillId="2" borderId="3" xfId="1" applyNumberFormat="1" applyFont="1" applyFill="1" applyBorder="1" applyAlignment="1">
      <alignment horizontal="center" vertical="center" wrapText="1"/>
    </xf>
    <xf numFmtId="0" fontId="4" fillId="2" borderId="6" xfId="1" applyNumberFormat="1" applyFont="1" applyFill="1" applyBorder="1" applyAlignment="1">
      <alignment horizontal="center" vertical="center" wrapText="1"/>
    </xf>
    <xf numFmtId="41" fontId="4" fillId="2" borderId="6" xfId="1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/>
    </xf>
    <xf numFmtId="176" fontId="4" fillId="2" borderId="4" xfId="1" applyNumberFormat="1" applyFont="1" applyFill="1" applyBorder="1" applyAlignment="1">
      <alignment horizontal="center" vertical="center"/>
    </xf>
    <xf numFmtId="41" fontId="4" fillId="2" borderId="0" xfId="1" applyFont="1" applyFill="1" applyAlignment="1">
      <alignment horizontal="center" vertical="center"/>
    </xf>
    <xf numFmtId="10" fontId="4" fillId="2" borderId="0" xfId="8" applyNumberFormat="1" applyFont="1" applyFill="1" applyAlignment="1">
      <alignment horizontal="center" vertical="center"/>
    </xf>
    <xf numFmtId="41" fontId="4" fillId="2" borderId="0" xfId="1" applyFont="1" applyFill="1" applyBorder="1" applyAlignment="1">
      <alignment horizontal="left" vertical="center"/>
    </xf>
    <xf numFmtId="176" fontId="4" fillId="2" borderId="4" xfId="1" applyNumberFormat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vertical="center"/>
    </xf>
    <xf numFmtId="176" fontId="4" fillId="2" borderId="5" xfId="1" applyNumberFormat="1" applyFont="1" applyFill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/>
    </xf>
    <xf numFmtId="41" fontId="4" fillId="2" borderId="3" xfId="1" applyFont="1" applyFill="1" applyBorder="1" applyAlignment="1">
      <alignment horizontal="center" vertical="center"/>
    </xf>
    <xf numFmtId="176" fontId="4" fillId="2" borderId="3" xfId="1" applyNumberFormat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10" fontId="4" fillId="2" borderId="23" xfId="8" applyNumberFormat="1" applyFont="1" applyFill="1" applyBorder="1" applyAlignment="1">
      <alignment horizontal="center" vertical="center"/>
    </xf>
    <xf numFmtId="191" fontId="4" fillId="0" borderId="3" xfId="9" applyNumberFormat="1" applyFont="1" applyFill="1" applyBorder="1" applyAlignment="1">
      <alignment horizontal="center" vertical="center"/>
    </xf>
    <xf numFmtId="10" fontId="4" fillId="2" borderId="0" xfId="8" applyNumberFormat="1" applyFont="1" applyFill="1" applyBorder="1" applyAlignment="1">
      <alignment horizontal="center" vertical="center"/>
    </xf>
    <xf numFmtId="41" fontId="4" fillId="2" borderId="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4" fillId="2" borderId="0" xfId="9" applyFont="1" applyFill="1" applyBorder="1" applyAlignment="1">
      <alignment horizontal="center" vertical="center"/>
    </xf>
    <xf numFmtId="41" fontId="4" fillId="2" borderId="0" xfId="9" applyFont="1" applyFill="1" applyBorder="1" applyAlignment="1">
      <alignment horizontal="centerContinuous" vertical="center"/>
    </xf>
    <xf numFmtId="41" fontId="4" fillId="2" borderId="0" xfId="9" applyFont="1" applyFill="1" applyAlignment="1">
      <alignment horizontal="left" vertical="center"/>
    </xf>
    <xf numFmtId="182" fontId="4" fillId="2" borderId="0" xfId="9" applyNumberFormat="1" applyFont="1" applyFill="1" applyBorder="1" applyAlignment="1">
      <alignment horizontal="center" vertical="center"/>
    </xf>
    <xf numFmtId="0" fontId="4" fillId="2" borderId="3" xfId="9" applyNumberFormat="1" applyFont="1" applyFill="1" applyBorder="1" applyAlignment="1">
      <alignment horizontal="center" vertical="center" wrapText="1"/>
    </xf>
    <xf numFmtId="0" fontId="4" fillId="2" borderId="6" xfId="9" applyNumberFormat="1" applyFont="1" applyFill="1" applyBorder="1" applyAlignment="1">
      <alignment horizontal="center" vertical="center" wrapText="1"/>
    </xf>
    <xf numFmtId="41" fontId="4" fillId="2" borderId="6" xfId="9" applyNumberFormat="1" applyFont="1" applyFill="1" applyBorder="1" applyAlignment="1">
      <alignment horizontal="center" vertical="center" wrapText="1"/>
    </xf>
    <xf numFmtId="0" fontId="4" fillId="2" borderId="3" xfId="9" applyNumberFormat="1" applyFont="1" applyFill="1" applyBorder="1" applyAlignment="1">
      <alignment horizontal="center" vertical="center"/>
    </xf>
    <xf numFmtId="176" fontId="4" fillId="2" borderId="4" xfId="9" applyNumberFormat="1" applyFont="1" applyFill="1" applyBorder="1" applyAlignment="1">
      <alignment horizontal="center" vertical="center"/>
    </xf>
    <xf numFmtId="41" fontId="4" fillId="2" borderId="13" xfId="9" applyFont="1" applyFill="1" applyBorder="1" applyAlignment="1">
      <alignment horizontal="left" vertical="center"/>
    </xf>
    <xf numFmtId="176" fontId="4" fillId="0" borderId="3" xfId="9" applyNumberFormat="1" applyFont="1" applyFill="1" applyBorder="1" applyAlignment="1">
      <alignment horizontal="center" vertical="center"/>
    </xf>
    <xf numFmtId="41" fontId="4" fillId="2" borderId="0" xfId="9" applyFont="1" applyFill="1" applyAlignment="1">
      <alignment horizontal="center" vertical="center"/>
    </xf>
    <xf numFmtId="41" fontId="4" fillId="2" borderId="12" xfId="9" applyFont="1" applyFill="1" applyBorder="1" applyAlignment="1">
      <alignment horizontal="left" vertical="center"/>
    </xf>
    <xf numFmtId="41" fontId="4" fillId="2" borderId="0" xfId="9" applyFont="1" applyFill="1" applyBorder="1" applyAlignment="1">
      <alignment horizontal="left" vertical="center"/>
    </xf>
    <xf numFmtId="176" fontId="4" fillId="2" borderId="4" xfId="9" applyNumberFormat="1" applyFont="1" applyFill="1" applyBorder="1" applyAlignment="1">
      <alignment vertical="center"/>
    </xf>
    <xf numFmtId="176" fontId="4" fillId="2" borderId="2" xfId="9" applyNumberFormat="1" applyFont="1" applyFill="1" applyBorder="1" applyAlignment="1">
      <alignment vertical="center"/>
    </xf>
    <xf numFmtId="176" fontId="4" fillId="2" borderId="5" xfId="9" applyNumberFormat="1" applyFont="1" applyFill="1" applyBorder="1" applyAlignment="1">
      <alignment horizontal="center" vertical="center"/>
    </xf>
    <xf numFmtId="41" fontId="4" fillId="2" borderId="4" xfId="9" applyFont="1" applyFill="1" applyBorder="1" applyAlignment="1">
      <alignment horizontal="center" vertical="center"/>
    </xf>
    <xf numFmtId="41" fontId="4" fillId="2" borderId="2" xfId="9" applyFont="1" applyFill="1" applyBorder="1" applyAlignment="1">
      <alignment horizontal="center" vertical="center"/>
    </xf>
    <xf numFmtId="41" fontId="4" fillId="2" borderId="3" xfId="9" applyFont="1" applyFill="1" applyBorder="1" applyAlignment="1">
      <alignment horizontal="center" vertical="center"/>
    </xf>
    <xf numFmtId="176" fontId="4" fillId="2" borderId="3" xfId="9" applyNumberFormat="1" applyFont="1" applyFill="1" applyBorder="1" applyAlignment="1">
      <alignment horizontal="center" vertical="center"/>
    </xf>
    <xf numFmtId="41" fontId="4" fillId="0" borderId="2" xfId="9" applyFont="1" applyFill="1" applyBorder="1" applyAlignment="1">
      <alignment horizontal="center" vertical="center"/>
    </xf>
    <xf numFmtId="41" fontId="4" fillId="0" borderId="0" xfId="9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left" vertical="center"/>
    </xf>
    <xf numFmtId="41" fontId="7" fillId="2" borderId="0" xfId="9" applyFont="1" applyFill="1" applyAlignment="1">
      <alignment horizontal="centerContinuous" vertical="center"/>
    </xf>
    <xf numFmtId="0" fontId="4" fillId="2" borderId="0" xfId="9" applyNumberFormat="1" applyFont="1" applyFill="1" applyAlignment="1">
      <alignment horizontal="right" vertical="center"/>
    </xf>
    <xf numFmtId="41" fontId="4" fillId="2" borderId="12" xfId="9" applyFont="1" applyFill="1" applyBorder="1" applyAlignment="1">
      <alignment horizontal="center" vertical="center"/>
    </xf>
    <xf numFmtId="41" fontId="4" fillId="2" borderId="15" xfId="9" applyFont="1" applyFill="1" applyBorder="1" applyAlignment="1">
      <alignment horizontal="center" vertical="center"/>
    </xf>
    <xf numFmtId="41" fontId="7" fillId="2" borderId="0" xfId="9" applyFont="1" applyFill="1" applyBorder="1" applyAlignment="1">
      <alignment horizontal="centerContinuous" vertical="center"/>
    </xf>
    <xf numFmtId="41" fontId="7" fillId="2" borderId="0" xfId="9" quotePrefix="1" applyFont="1" applyFill="1" applyAlignment="1">
      <alignment horizontal="centerContinuous" vertical="center"/>
    </xf>
    <xf numFmtId="49" fontId="4" fillId="2" borderId="4" xfId="9" applyNumberFormat="1" applyFont="1" applyFill="1" applyBorder="1" applyAlignment="1">
      <alignment horizontal="center" vertical="center"/>
    </xf>
    <xf numFmtId="49" fontId="4" fillId="2" borderId="3" xfId="9" applyNumberFormat="1" applyFont="1" applyFill="1" applyBorder="1" applyAlignment="1">
      <alignment horizontal="center" vertical="center"/>
    </xf>
    <xf numFmtId="41" fontId="4" fillId="0" borderId="4" xfId="9" applyNumberFormat="1" applyFont="1" applyFill="1" applyBorder="1" applyAlignment="1">
      <alignment horizontal="center" vertical="center"/>
    </xf>
    <xf numFmtId="41" fontId="4" fillId="0" borderId="5" xfId="9" applyFont="1" applyFill="1" applyBorder="1" applyAlignment="1">
      <alignment horizontal="center" vertical="center"/>
    </xf>
    <xf numFmtId="41" fontId="4" fillId="0" borderId="4" xfId="9" applyFont="1" applyFill="1" applyBorder="1" applyAlignment="1">
      <alignment horizontal="left" vertical="center"/>
    </xf>
    <xf numFmtId="41" fontId="4" fillId="2" borderId="3" xfId="9" applyFont="1" applyFill="1" applyBorder="1" applyAlignment="1">
      <alignment horizontal="left" vertical="center"/>
    </xf>
    <xf numFmtId="41" fontId="4" fillId="0" borderId="4" xfId="9" applyFont="1" applyFill="1" applyBorder="1" applyAlignment="1">
      <alignment horizontal="center" vertical="center"/>
    </xf>
    <xf numFmtId="41" fontId="4" fillId="0" borderId="4" xfId="9" applyFont="1" applyFill="1" applyBorder="1" applyAlignment="1">
      <alignment vertical="center" wrapText="1"/>
    </xf>
    <xf numFmtId="41" fontId="4" fillId="2" borderId="5" xfId="9" applyFont="1" applyFill="1" applyBorder="1" applyAlignment="1">
      <alignment horizontal="center" vertical="center"/>
    </xf>
    <xf numFmtId="41" fontId="4" fillId="2" borderId="4" xfId="9" applyFont="1" applyFill="1" applyBorder="1" applyAlignment="1">
      <alignment vertical="center" wrapText="1"/>
    </xf>
    <xf numFmtId="41" fontId="4" fillId="2" borderId="4" xfId="9" applyNumberFormat="1" applyFont="1" applyFill="1" applyBorder="1" applyAlignment="1">
      <alignment horizontal="center" vertical="center"/>
    </xf>
    <xf numFmtId="0" fontId="4" fillId="2" borderId="0" xfId="11" quotePrefix="1" applyFont="1" applyFill="1" applyBorder="1" applyAlignment="1">
      <alignment horizontal="left" vertical="center"/>
    </xf>
    <xf numFmtId="41" fontId="4" fillId="2" borderId="0" xfId="9" quotePrefix="1" applyFont="1" applyFill="1" applyBorder="1" applyAlignment="1">
      <alignment horizontal="left" vertical="center"/>
    </xf>
    <xf numFmtId="0" fontId="4" fillId="2" borderId="0" xfId="11" applyFont="1" applyFill="1" applyAlignment="1">
      <alignment vertical="center"/>
    </xf>
    <xf numFmtId="0" fontId="4" fillId="2" borderId="0" xfId="11" applyFont="1" applyFill="1" applyBorder="1" applyAlignment="1">
      <alignment horizontal="left" vertical="center"/>
    </xf>
    <xf numFmtId="0" fontId="4" fillId="2" borderId="0" xfId="11" applyFont="1" applyFill="1" applyBorder="1" applyAlignment="1">
      <alignment vertical="center"/>
    </xf>
    <xf numFmtId="0" fontId="4" fillId="2" borderId="0" xfId="11" applyFont="1" applyFill="1" applyAlignment="1">
      <alignment horizontal="left" vertical="center"/>
    </xf>
    <xf numFmtId="41" fontId="4" fillId="2" borderId="4" xfId="9" applyFont="1" applyFill="1" applyBorder="1" applyAlignment="1">
      <alignment horizontal="left" vertical="center"/>
    </xf>
    <xf numFmtId="0" fontId="4" fillId="2" borderId="15" xfId="9" applyNumberFormat="1" applyFont="1" applyFill="1" applyBorder="1" applyAlignment="1">
      <alignment horizontal="center" vertical="top"/>
    </xf>
    <xf numFmtId="41" fontId="4" fillId="2" borderId="15" xfId="9" applyFont="1" applyFill="1" applyBorder="1" applyAlignment="1">
      <alignment horizontal="center" vertical="top"/>
    </xf>
    <xf numFmtId="3" fontId="4" fillId="2" borderId="15" xfId="9" applyNumberFormat="1" applyFont="1" applyFill="1" applyBorder="1" applyAlignment="1">
      <alignment horizontal="center" vertical="top"/>
    </xf>
    <xf numFmtId="0" fontId="4" fillId="2" borderId="15" xfId="9" applyNumberFormat="1" applyFont="1" applyFill="1" applyBorder="1" applyAlignment="1">
      <alignment horizontal="center" vertical="center"/>
    </xf>
    <xf numFmtId="3" fontId="4" fillId="2" borderId="15" xfId="9" applyNumberFormat="1" applyFont="1" applyFill="1" applyBorder="1" applyAlignment="1">
      <alignment horizontal="center" vertical="center"/>
    </xf>
    <xf numFmtId="41" fontId="4" fillId="2" borderId="0" xfId="9" applyFont="1" applyFill="1" applyBorder="1" applyAlignment="1">
      <alignment horizontal="left" vertical="center" wrapText="1"/>
    </xf>
    <xf numFmtId="0" fontId="4" fillId="2" borderId="0" xfId="9" applyNumberFormat="1" applyFont="1" applyFill="1" applyBorder="1" applyAlignment="1">
      <alignment horizontal="center" vertical="center"/>
    </xf>
    <xf numFmtId="41" fontId="4" fillId="0" borderId="0" xfId="9" applyFont="1" applyFill="1" applyAlignment="1">
      <alignment horizontal="center" vertical="center"/>
    </xf>
    <xf numFmtId="41" fontId="7" fillId="2" borderId="0" xfId="9" applyFont="1" applyFill="1" applyAlignment="1">
      <alignment horizontal="left" vertical="center"/>
    </xf>
    <xf numFmtId="41" fontId="4" fillId="2" borderId="3" xfId="9" applyFont="1" applyFill="1" applyBorder="1" applyAlignment="1">
      <alignment horizontal="left" vertical="center" wrapText="1"/>
    </xf>
    <xf numFmtId="41" fontId="4" fillId="0" borderId="3" xfId="9" applyFont="1" applyFill="1" applyBorder="1" applyAlignment="1">
      <alignment horizontal="left" vertical="center" wrapText="1"/>
    </xf>
    <xf numFmtId="0" fontId="4" fillId="2" borderId="12" xfId="9" applyNumberFormat="1" applyFont="1" applyFill="1" applyBorder="1" applyAlignment="1">
      <alignment horizontal="center" vertical="center"/>
    </xf>
    <xf numFmtId="0" fontId="4" fillId="2" borderId="4" xfId="9" applyNumberFormat="1" applyFont="1" applyFill="1" applyBorder="1" applyAlignment="1">
      <alignment horizontal="left" vertical="center"/>
    </xf>
    <xf numFmtId="0" fontId="4" fillId="2" borderId="2" xfId="9" applyNumberFormat="1" applyFont="1" applyFill="1" applyBorder="1" applyAlignment="1">
      <alignment horizontal="distributed" vertical="center"/>
    </xf>
    <xf numFmtId="41" fontId="4" fillId="2" borderId="5" xfId="9" applyFont="1" applyFill="1" applyBorder="1" applyAlignment="1">
      <alignment horizontal="left" vertical="center"/>
    </xf>
    <xf numFmtId="41" fontId="4" fillId="2" borderId="13" xfId="9" applyFont="1" applyFill="1" applyBorder="1" applyAlignment="1">
      <alignment horizontal="center" vertical="center"/>
    </xf>
    <xf numFmtId="41" fontId="4" fillId="2" borderId="6" xfId="9" applyFont="1" applyFill="1" applyBorder="1" applyAlignment="1">
      <alignment horizontal="center" vertical="center"/>
    </xf>
    <xf numFmtId="177" fontId="4" fillId="2" borderId="0" xfId="9" applyNumberFormat="1" applyFont="1" applyFill="1" applyBorder="1" applyAlignment="1">
      <alignment horizontal="center" vertical="center"/>
    </xf>
    <xf numFmtId="41" fontId="4" fillId="2" borderId="10" xfId="9" applyFont="1" applyFill="1" applyBorder="1" applyAlignment="1">
      <alignment horizontal="center" vertical="center"/>
    </xf>
    <xf numFmtId="0" fontId="16" fillId="2" borderId="0" xfId="12" applyFont="1" applyFill="1" applyAlignment="1">
      <alignment vertical="center"/>
    </xf>
    <xf numFmtId="37" fontId="4" fillId="2" borderId="0" xfId="13" applyNumberFormat="1" applyFont="1" applyFill="1" applyAlignment="1">
      <alignment vertical="center"/>
    </xf>
    <xf numFmtId="0" fontId="13" fillId="2" borderId="0" xfId="12" applyFont="1" applyFill="1" applyAlignment="1">
      <alignment horizontal="centerContinuous" vertical="center"/>
    </xf>
    <xf numFmtId="37" fontId="7" fillId="2" borderId="0" xfId="13" applyNumberFormat="1" applyFont="1" applyFill="1" applyAlignment="1">
      <alignment horizontal="centerContinuous" vertical="center"/>
    </xf>
    <xf numFmtId="37" fontId="7" fillId="2" borderId="0" xfId="13" applyNumberFormat="1" applyFont="1" applyFill="1" applyAlignment="1">
      <alignment horizontal="center" vertical="center"/>
    </xf>
    <xf numFmtId="37" fontId="7" fillId="2" borderId="0" xfId="13" applyNumberFormat="1" applyFont="1" applyFill="1" applyAlignment="1">
      <alignment vertical="center"/>
    </xf>
    <xf numFmtId="0" fontId="16" fillId="2" borderId="0" xfId="12" applyFont="1" applyFill="1" applyAlignment="1">
      <alignment horizontal="center" vertical="center"/>
    </xf>
    <xf numFmtId="37" fontId="4" fillId="2" borderId="15" xfId="13" applyNumberFormat="1" applyFont="1" applyFill="1" applyBorder="1" applyAlignment="1">
      <alignment horizontal="center" vertical="center"/>
    </xf>
    <xf numFmtId="37" fontId="4" fillId="2" borderId="3" xfId="13" applyNumberFormat="1" applyFont="1" applyFill="1" applyBorder="1" applyAlignment="1">
      <alignment horizontal="center" vertical="center" wrapText="1"/>
    </xf>
    <xf numFmtId="0" fontId="4" fillId="0" borderId="3" xfId="13" applyNumberFormat="1" applyFont="1" applyFill="1" applyBorder="1" applyAlignment="1">
      <alignment horizontal="center" vertical="center"/>
    </xf>
    <xf numFmtId="39" fontId="4" fillId="2" borderId="0" xfId="13" applyNumberFormat="1" applyFont="1" applyFill="1" applyAlignment="1">
      <alignment vertical="center"/>
    </xf>
    <xf numFmtId="39" fontId="27" fillId="2" borderId="0" xfId="13" applyNumberFormat="1" applyFont="1" applyFill="1" applyAlignment="1">
      <alignment vertical="center"/>
    </xf>
    <xf numFmtId="37" fontId="4" fillId="2" borderId="3" xfId="13" applyNumberFormat="1" applyFont="1" applyFill="1" applyBorder="1" applyAlignment="1">
      <alignment horizontal="center" vertical="center"/>
    </xf>
    <xf numFmtId="0" fontId="4" fillId="2" borderId="3" xfId="13" applyNumberFormat="1" applyFont="1" applyFill="1" applyBorder="1" applyAlignment="1">
      <alignment horizontal="center" vertical="center"/>
    </xf>
    <xf numFmtId="41" fontId="4" fillId="2" borderId="13" xfId="9" applyFont="1" applyFill="1" applyBorder="1" applyAlignment="1">
      <alignment horizontal="left" vertical="center" wrapText="1"/>
    </xf>
    <xf numFmtId="41" fontId="4" fillId="0" borderId="8" xfId="9" applyFont="1" applyFill="1" applyBorder="1" applyAlignment="1">
      <alignment vertical="center"/>
    </xf>
    <xf numFmtId="41" fontId="4" fillId="2" borderId="15" xfId="9" applyFont="1" applyFill="1" applyBorder="1" applyAlignment="1">
      <alignment horizontal="left" vertical="center"/>
    </xf>
    <xf numFmtId="41" fontId="4" fillId="0" borderId="14" xfId="9" applyFont="1" applyFill="1" applyBorder="1" applyAlignment="1">
      <alignment vertical="center"/>
    </xf>
    <xf numFmtId="37" fontId="4" fillId="2" borderId="0" xfId="13" applyNumberFormat="1" applyFont="1" applyFill="1" applyAlignment="1">
      <alignment horizontal="center" vertical="center"/>
    </xf>
    <xf numFmtId="0" fontId="4" fillId="2" borderId="0" xfId="14" applyFont="1" applyFill="1" applyAlignment="1">
      <alignment vertical="center"/>
    </xf>
    <xf numFmtId="180" fontId="4" fillId="2" borderId="0" xfId="15" applyNumberFormat="1" applyFont="1" applyFill="1" applyAlignment="1">
      <alignment vertical="center"/>
    </xf>
    <xf numFmtId="0" fontId="7" fillId="2" borderId="0" xfId="14" applyFont="1" applyFill="1" applyAlignment="1">
      <alignment horizontal="centerContinuous" vertical="center"/>
    </xf>
    <xf numFmtId="180" fontId="7" fillId="2" borderId="0" xfId="15" applyNumberFormat="1" applyFont="1" applyFill="1" applyAlignment="1">
      <alignment horizontal="centerContinuous" vertical="center"/>
    </xf>
    <xf numFmtId="0" fontId="7" fillId="2" borderId="0" xfId="14" applyFont="1" applyFill="1" applyAlignment="1">
      <alignment vertical="center"/>
    </xf>
    <xf numFmtId="180" fontId="4" fillId="2" borderId="0" xfId="15" applyNumberFormat="1" applyFont="1" applyFill="1" applyAlignment="1">
      <alignment horizontal="centerContinuous" vertical="center"/>
    </xf>
    <xf numFmtId="0" fontId="4" fillId="2" borderId="0" xfId="14" applyFont="1" applyFill="1" applyAlignment="1">
      <alignment horizontal="centerContinuous" vertical="center"/>
    </xf>
    <xf numFmtId="41" fontId="4" fillId="2" borderId="0" xfId="14" applyNumberFormat="1" applyFont="1" applyFill="1" applyAlignment="1">
      <alignment horizontal="left" vertical="center"/>
    </xf>
    <xf numFmtId="0" fontId="4" fillId="2" borderId="0" xfId="16" applyNumberFormat="1" applyFont="1" applyFill="1" applyAlignment="1">
      <alignment horizontal="right" vertical="center"/>
    </xf>
    <xf numFmtId="41" fontId="4" fillId="2" borderId="15" xfId="17" applyNumberFormat="1" applyFont="1" applyFill="1" applyBorder="1" applyAlignment="1">
      <alignment horizontal="center" vertical="center"/>
    </xf>
    <xf numFmtId="41" fontId="4" fillId="2" borderId="10" xfId="17" applyNumberFormat="1" applyFont="1" applyFill="1" applyBorder="1" applyAlignment="1">
      <alignment horizontal="center" vertical="center"/>
    </xf>
    <xf numFmtId="0" fontId="4" fillId="2" borderId="4" xfId="14" applyFont="1" applyFill="1" applyBorder="1" applyAlignment="1">
      <alignment horizontal="centerContinuous" vertical="center"/>
    </xf>
    <xf numFmtId="0" fontId="4" fillId="2" borderId="2" xfId="18" applyFont="1" applyFill="1" applyBorder="1" applyAlignment="1">
      <alignment horizontal="distributed" vertical="center"/>
    </xf>
    <xf numFmtId="0" fontId="4" fillId="2" borderId="5" xfId="14" applyFont="1" applyFill="1" applyBorder="1" applyAlignment="1">
      <alignment horizontal="centerContinuous" vertical="center"/>
    </xf>
    <xf numFmtId="176" fontId="4" fillId="2" borderId="4" xfId="15" applyNumberFormat="1" applyFont="1" applyFill="1" applyBorder="1" applyAlignment="1">
      <alignment vertical="center"/>
    </xf>
    <xf numFmtId="176" fontId="4" fillId="2" borderId="3" xfId="15" applyNumberFormat="1" applyFont="1" applyFill="1" applyBorder="1" applyAlignment="1">
      <alignment vertical="center"/>
    </xf>
    <xf numFmtId="176" fontId="4" fillId="2" borderId="13" xfId="15" applyNumberFormat="1" applyFont="1" applyFill="1" applyBorder="1" applyAlignment="1">
      <alignment vertical="center"/>
    </xf>
    <xf numFmtId="176" fontId="4" fillId="2" borderId="12" xfId="15" applyNumberFormat="1" applyFont="1" applyFill="1" applyBorder="1" applyAlignment="1">
      <alignment vertical="center"/>
    </xf>
    <xf numFmtId="0" fontId="4" fillId="2" borderId="6" xfId="14" applyFont="1" applyFill="1" applyBorder="1" applyAlignment="1">
      <alignment horizontal="centerContinuous" vertical="center"/>
    </xf>
    <xf numFmtId="0" fontId="4" fillId="2" borderId="9" xfId="18" applyFont="1" applyFill="1" applyBorder="1" applyAlignment="1">
      <alignment horizontal="distributed" vertical="center"/>
    </xf>
    <xf numFmtId="0" fontId="4" fillId="2" borderId="16" xfId="14" applyFont="1" applyFill="1" applyBorder="1" applyAlignment="1">
      <alignment horizontal="centerContinuous" vertical="center"/>
    </xf>
    <xf numFmtId="176" fontId="4" fillId="2" borderId="2" xfId="15" applyNumberFormat="1" applyFont="1" applyFill="1" applyBorder="1" applyAlignment="1">
      <alignment vertical="center"/>
    </xf>
    <xf numFmtId="176" fontId="4" fillId="2" borderId="5" xfId="15" applyNumberFormat="1" applyFont="1" applyFill="1" applyBorder="1" applyAlignment="1">
      <alignment vertical="center"/>
    </xf>
    <xf numFmtId="0" fontId="4" fillId="2" borderId="0" xfId="14" applyFont="1" applyFill="1" applyBorder="1" applyAlignment="1">
      <alignment horizontal="left" vertical="center"/>
    </xf>
    <xf numFmtId="0" fontId="4" fillId="2" borderId="0" xfId="14" applyFont="1" applyFill="1" applyBorder="1" applyAlignment="1">
      <alignment vertical="center"/>
    </xf>
    <xf numFmtId="41" fontId="4" fillId="2" borderId="0" xfId="9" applyFont="1" applyFill="1" applyAlignment="1">
      <alignment horizontal="right" vertical="center"/>
    </xf>
    <xf numFmtId="49" fontId="4" fillId="2" borderId="15" xfId="9" applyNumberFormat="1" applyFont="1" applyFill="1" applyBorder="1" applyAlignment="1">
      <alignment horizontal="center" vertical="center"/>
    </xf>
    <xf numFmtId="41" fontId="4" fillId="2" borderId="14" xfId="9" applyFont="1" applyFill="1" applyBorder="1" applyAlignment="1">
      <alignment horizontal="center" vertical="center"/>
    </xf>
    <xf numFmtId="187" fontId="4" fillId="0" borderId="14" xfId="9" applyNumberFormat="1" applyFont="1" applyFill="1" applyBorder="1" applyAlignment="1">
      <alignment horizontal="right" vertical="center"/>
    </xf>
    <xf numFmtId="187" fontId="4" fillId="0" borderId="5" xfId="9" applyNumberFormat="1" applyFont="1" applyFill="1" applyBorder="1" applyAlignment="1">
      <alignment horizontal="right" vertical="center"/>
    </xf>
    <xf numFmtId="178" fontId="4" fillId="0" borderId="5" xfId="9" applyNumberFormat="1" applyFont="1" applyFill="1" applyBorder="1" applyAlignment="1">
      <alignment horizontal="center" vertical="center"/>
    </xf>
    <xf numFmtId="0" fontId="4" fillId="2" borderId="0" xfId="11" quotePrefix="1" applyFont="1" applyFill="1" applyAlignment="1">
      <alignment horizontal="left" vertical="center"/>
    </xf>
    <xf numFmtId="187" fontId="4" fillId="2" borderId="14" xfId="9" applyNumberFormat="1" applyFont="1" applyFill="1" applyBorder="1" applyAlignment="1">
      <alignment horizontal="right" vertical="center"/>
    </xf>
    <xf numFmtId="187" fontId="4" fillId="2" borderId="5" xfId="9" applyNumberFormat="1" applyFont="1" applyFill="1" applyBorder="1" applyAlignment="1">
      <alignment horizontal="right" vertical="center"/>
    </xf>
    <xf numFmtId="178" fontId="4" fillId="2" borderId="5" xfId="9" applyNumberFormat="1" applyFont="1" applyFill="1" applyBorder="1" applyAlignment="1">
      <alignment horizontal="center" vertical="center"/>
    </xf>
    <xf numFmtId="41" fontId="4" fillId="2" borderId="0" xfId="9" applyFont="1" applyFill="1" applyAlignment="1">
      <alignment horizontal="left" vertical="center" wrapText="1"/>
    </xf>
    <xf numFmtId="41" fontId="4" fillId="0" borderId="5" xfId="9" applyFont="1" applyFill="1" applyBorder="1" applyAlignment="1">
      <alignment horizontal="left" vertical="center"/>
    </xf>
    <xf numFmtId="0" fontId="4" fillId="0" borderId="3" xfId="9" applyNumberFormat="1" applyFont="1" applyFill="1" applyBorder="1" applyAlignment="1">
      <alignment horizontal="left" vertical="center" wrapText="1"/>
    </xf>
    <xf numFmtId="0" fontId="4" fillId="2" borderId="9" xfId="9" applyNumberFormat="1" applyFont="1" applyFill="1" applyBorder="1" applyAlignment="1">
      <alignment horizontal="left" vertical="center"/>
    </xf>
    <xf numFmtId="0" fontId="4" fillId="0" borderId="9" xfId="9" applyNumberFormat="1" applyFont="1" applyFill="1" applyBorder="1" applyAlignment="1">
      <alignment horizontal="distributed" vertical="center"/>
    </xf>
    <xf numFmtId="0" fontId="4" fillId="3" borderId="3" xfId="20" applyNumberFormat="1" applyFont="1" applyFill="1" applyBorder="1" applyAlignment="1">
      <alignment horizontal="centerContinuous" vertical="center" wrapText="1"/>
    </xf>
    <xf numFmtId="41" fontId="4" fillId="3" borderId="7" xfId="20" applyFont="1" applyFill="1" applyBorder="1" applyAlignment="1">
      <alignment horizontal="center" vertical="center"/>
    </xf>
    <xf numFmtId="41" fontId="4" fillId="3" borderId="0" xfId="9" applyFont="1" applyFill="1" applyBorder="1" applyAlignment="1">
      <alignment horizontal="left" vertical="center" shrinkToFit="1"/>
    </xf>
    <xf numFmtId="41" fontId="4" fillId="3" borderId="17" xfId="20" applyFont="1" applyFill="1" applyBorder="1" applyAlignment="1">
      <alignment horizontal="center" vertical="center"/>
    </xf>
    <xf numFmtId="41" fontId="4" fillId="3" borderId="6" xfId="20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left" vertical="center" shrinkToFit="1"/>
    </xf>
    <xf numFmtId="49" fontId="4" fillId="3" borderId="12" xfId="20" applyNumberFormat="1" applyFont="1" applyFill="1" applyBorder="1" applyAlignment="1">
      <alignment horizontal="center" vertical="center"/>
    </xf>
    <xf numFmtId="41" fontId="4" fillId="3" borderId="8" xfId="20" applyFont="1" applyFill="1" applyBorder="1" applyAlignment="1">
      <alignment horizontal="center" vertical="center"/>
    </xf>
    <xf numFmtId="49" fontId="4" fillId="3" borderId="7" xfId="20" applyNumberFormat="1" applyFont="1" applyFill="1" applyBorder="1" applyAlignment="1">
      <alignment horizontal="center" vertical="center"/>
    </xf>
    <xf numFmtId="41" fontId="4" fillId="3" borderId="0" xfId="9" applyFont="1" applyFill="1" applyBorder="1" applyAlignment="1">
      <alignment horizontal="left" vertical="center" wrapText="1" shrinkToFit="1"/>
    </xf>
    <xf numFmtId="49" fontId="4" fillId="3" borderId="0" xfId="20" applyNumberFormat="1" applyFont="1" applyFill="1" applyBorder="1" applyAlignment="1">
      <alignment horizontal="center" vertical="center"/>
    </xf>
    <xf numFmtId="41" fontId="28" fillId="3" borderId="4" xfId="20" applyFont="1" applyFill="1" applyBorder="1" applyAlignment="1">
      <alignment horizontal="center" vertical="center"/>
    </xf>
    <xf numFmtId="0" fontId="28" fillId="3" borderId="2" xfId="4" applyFont="1" applyFill="1" applyBorder="1" applyAlignment="1">
      <alignment horizontal="left" vertical="center" shrinkToFit="1"/>
    </xf>
    <xf numFmtId="49" fontId="28" fillId="3" borderId="3" xfId="20" applyNumberFormat="1" applyFont="1" applyFill="1" applyBorder="1" applyAlignment="1">
      <alignment horizontal="center" vertical="center"/>
    </xf>
    <xf numFmtId="41" fontId="4" fillId="3" borderId="10" xfId="20" applyFont="1" applyFill="1" applyBorder="1" applyAlignment="1">
      <alignment horizontal="center" vertical="center"/>
    </xf>
    <xf numFmtId="41" fontId="26" fillId="3" borderId="11" xfId="9" applyFont="1" applyFill="1" applyBorder="1"/>
    <xf numFmtId="0" fontId="26" fillId="3" borderId="14" xfId="0" applyFont="1" applyFill="1" applyBorder="1" applyAlignment="1"/>
    <xf numFmtId="0" fontId="26" fillId="3" borderId="15" xfId="0" applyFont="1" applyFill="1" applyBorder="1" applyAlignment="1"/>
    <xf numFmtId="0" fontId="4" fillId="3" borderId="11" xfId="4" applyFont="1" applyFill="1" applyBorder="1" applyAlignment="1">
      <alignment horizontal="left" vertical="center" shrinkToFit="1"/>
    </xf>
    <xf numFmtId="41" fontId="4" fillId="3" borderId="9" xfId="20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left" vertical="center"/>
    </xf>
    <xf numFmtId="0" fontId="26" fillId="3" borderId="0" xfId="0" applyFont="1" applyFill="1" applyBorder="1" applyAlignment="1"/>
    <xf numFmtId="0" fontId="26" fillId="3" borderId="0" xfId="0" applyFont="1" applyFill="1" applyAlignment="1"/>
    <xf numFmtId="0" fontId="4" fillId="0" borderId="0" xfId="18" applyFont="1" applyFill="1" applyAlignment="1">
      <alignment horizontal="left" vertical="center"/>
    </xf>
    <xf numFmtId="0" fontId="4" fillId="0" borderId="0" xfId="0" applyFont="1" applyFill="1" applyAlignment="1"/>
    <xf numFmtId="41" fontId="4" fillId="0" borderId="0" xfId="9" applyFont="1" applyFill="1"/>
    <xf numFmtId="41" fontId="7" fillId="0" borderId="0" xfId="9" applyFont="1" applyFill="1" applyAlignment="1">
      <alignment horizontal="centerContinuous" vertical="center"/>
    </xf>
    <xf numFmtId="41" fontId="44" fillId="0" borderId="0" xfId="9" applyFont="1" applyFill="1" applyAlignment="1">
      <alignment horizontal="centerContinuous" vertical="center"/>
    </xf>
    <xf numFmtId="41" fontId="4" fillId="0" borderId="3" xfId="9" applyFont="1" applyFill="1" applyBorder="1" applyAlignment="1">
      <alignment horizontal="center" vertical="center"/>
    </xf>
    <xf numFmtId="41" fontId="4" fillId="0" borderId="13" xfId="9" applyFont="1" applyFill="1" applyBorder="1" applyAlignment="1">
      <alignment vertical="center"/>
    </xf>
    <xf numFmtId="41" fontId="4" fillId="0" borderId="12" xfId="9" applyFont="1" applyFill="1" applyBorder="1" applyAlignment="1">
      <alignment horizontal="center" vertical="center"/>
    </xf>
    <xf numFmtId="0" fontId="4" fillId="0" borderId="12" xfId="9" applyNumberFormat="1" applyFont="1" applyFill="1" applyBorder="1" applyAlignment="1">
      <alignment horizontal="center" vertical="center"/>
    </xf>
    <xf numFmtId="41" fontId="4" fillId="0" borderId="15" xfId="9" applyFont="1" applyFill="1" applyBorder="1" applyAlignment="1">
      <alignment horizontal="center" vertical="center"/>
    </xf>
    <xf numFmtId="41" fontId="4" fillId="0" borderId="15" xfId="9" applyFont="1" applyFill="1" applyBorder="1" applyAlignment="1">
      <alignment horizontal="left" vertical="center"/>
    </xf>
    <xf numFmtId="0" fontId="4" fillId="0" borderId="0" xfId="4" applyFont="1" applyAlignment="1">
      <alignment horizontal="left" vertical="center"/>
    </xf>
    <xf numFmtId="0" fontId="4" fillId="0" borderId="0" xfId="4" applyFont="1" applyAlignment="1">
      <alignment vertical="center"/>
    </xf>
    <xf numFmtId="181" fontId="4" fillId="0" borderId="0" xfId="4" applyNumberFormat="1" applyFont="1" applyBorder="1" applyAlignment="1">
      <alignment vertical="center"/>
    </xf>
    <xf numFmtId="41" fontId="4" fillId="0" borderId="0" xfId="20" applyFont="1" applyAlignment="1">
      <alignment vertical="center"/>
    </xf>
    <xf numFmtId="41" fontId="4" fillId="0" borderId="0" xfId="20" applyFont="1" applyAlignment="1">
      <alignment horizontal="left" vertical="center"/>
    </xf>
    <xf numFmtId="0" fontId="7" fillId="0" borderId="0" xfId="4" applyFont="1" applyAlignment="1">
      <alignment horizontal="centerContinuous" vertical="center"/>
    </xf>
    <xf numFmtId="0" fontId="7" fillId="0" borderId="0" xfId="4" applyFont="1" applyAlignment="1">
      <alignment vertical="center"/>
    </xf>
    <xf numFmtId="0" fontId="4" fillId="0" borderId="0" xfId="4" quotePrefix="1" applyFont="1" applyBorder="1" applyAlignment="1">
      <alignment horizontal="left"/>
    </xf>
    <xf numFmtId="176" fontId="4" fillId="0" borderId="0" xfId="4" quotePrefix="1" applyNumberFormat="1" applyFont="1" applyBorder="1" applyAlignment="1">
      <alignment horizontal="center"/>
    </xf>
    <xf numFmtId="176" fontId="4" fillId="0" borderId="0" xfId="4" applyNumberFormat="1" applyFont="1" applyBorder="1" applyAlignment="1">
      <alignment horizontal="left"/>
    </xf>
    <xf numFmtId="0" fontId="4" fillId="2" borderId="0" xfId="9" applyNumberFormat="1" applyFont="1" applyFill="1" applyBorder="1" applyAlignment="1">
      <alignment horizontal="right" vertical="center"/>
    </xf>
    <xf numFmtId="41" fontId="4" fillId="0" borderId="0" xfId="20" applyFont="1" applyAlignment="1">
      <alignment horizontal="left"/>
    </xf>
    <xf numFmtId="0" fontId="4" fillId="0" borderId="0" xfId="4" applyFont="1"/>
    <xf numFmtId="0" fontId="4" fillId="0" borderId="13" xfId="4" applyFont="1" applyBorder="1" applyAlignment="1">
      <alignment horizontal="centerContinuous" vertical="center"/>
    </xf>
    <xf numFmtId="41" fontId="4" fillId="0" borderId="12" xfId="9" applyFont="1" applyFill="1" applyBorder="1" applyAlignment="1">
      <alignment horizontal="left" vertical="center"/>
    </xf>
    <xf numFmtId="0" fontId="4" fillId="0" borderId="0" xfId="4" applyFont="1" applyBorder="1" applyAlignment="1">
      <alignment vertical="center"/>
    </xf>
    <xf numFmtId="0" fontId="4" fillId="0" borderId="3" xfId="4" applyFont="1" applyBorder="1" applyAlignment="1">
      <alignment horizontal="centerContinuous" vertical="center"/>
    </xf>
    <xf numFmtId="0" fontId="4" fillId="0" borderId="13" xfId="4" applyFont="1" applyBorder="1" applyAlignment="1">
      <alignment vertical="center"/>
    </xf>
    <xf numFmtId="181" fontId="4" fillId="0" borderId="13" xfId="4" applyNumberFormat="1" applyFont="1" applyBorder="1" applyAlignment="1">
      <alignment horizontal="center" vertical="center"/>
    </xf>
    <xf numFmtId="181" fontId="4" fillId="0" borderId="13" xfId="4" applyNumberFormat="1" applyFont="1" applyBorder="1" applyAlignment="1">
      <alignment horizontal="centerContinuous" vertical="center"/>
    </xf>
    <xf numFmtId="41" fontId="4" fillId="0" borderId="13" xfId="20" applyFont="1" applyBorder="1" applyAlignment="1">
      <alignment horizontal="center" vertical="center"/>
    </xf>
    <xf numFmtId="41" fontId="4" fillId="0" borderId="16" xfId="20" applyFont="1" applyBorder="1" applyAlignment="1">
      <alignment horizontal="left" vertical="center"/>
    </xf>
    <xf numFmtId="41" fontId="4" fillId="0" borderId="12" xfId="4" applyNumberFormat="1" applyFont="1" applyBorder="1" applyAlignment="1">
      <alignment horizontal="center" vertical="center"/>
    </xf>
    <xf numFmtId="41" fontId="4" fillId="0" borderId="12" xfId="9" applyFont="1" applyBorder="1" applyAlignment="1">
      <alignment horizontal="center" vertical="center"/>
    </xf>
    <xf numFmtId="41" fontId="4" fillId="0" borderId="12" xfId="9" applyFont="1" applyBorder="1" applyAlignment="1">
      <alignment horizontal="centerContinuous" vertical="center"/>
    </xf>
    <xf numFmtId="0" fontId="4" fillId="0" borderId="12" xfId="4" applyFont="1" applyBorder="1" applyAlignment="1">
      <alignment horizontal="center" vertical="center"/>
    </xf>
    <xf numFmtId="41" fontId="4" fillId="0" borderId="14" xfId="9" applyFont="1" applyBorder="1" applyAlignment="1">
      <alignment horizontal="left" vertical="center"/>
    </xf>
    <xf numFmtId="41" fontId="4" fillId="0" borderId="15" xfId="4" applyNumberFormat="1" applyFont="1" applyBorder="1" applyAlignment="1">
      <alignment horizontal="center" vertical="center"/>
    </xf>
    <xf numFmtId="41" fontId="4" fillId="0" borderId="15" xfId="9" applyFont="1" applyBorder="1" applyAlignment="1">
      <alignment horizontal="center" vertical="center"/>
    </xf>
    <xf numFmtId="0" fontId="4" fillId="0" borderId="15" xfId="4" applyFont="1" applyBorder="1" applyAlignment="1">
      <alignment horizontal="center" vertical="center"/>
    </xf>
    <xf numFmtId="41" fontId="4" fillId="0" borderId="0" xfId="9" applyFont="1" applyBorder="1" applyAlignment="1">
      <alignment horizontal="left" vertical="center"/>
    </xf>
    <xf numFmtId="0" fontId="4" fillId="0" borderId="0" xfId="4" quotePrefix="1" applyFont="1" applyAlignment="1">
      <alignment horizontal="left" vertical="center"/>
    </xf>
    <xf numFmtId="41" fontId="4" fillId="0" borderId="0" xfId="20" applyFont="1"/>
    <xf numFmtId="0" fontId="16" fillId="0" borderId="0" xfId="11" applyFont="1" applyBorder="1" applyAlignment="1">
      <alignment horizontal="left" vertical="center"/>
    </xf>
    <xf numFmtId="0" fontId="16" fillId="0" borderId="0" xfId="11" quotePrefix="1" applyFont="1" applyAlignment="1">
      <alignment horizontal="left" vertical="center"/>
    </xf>
    <xf numFmtId="0" fontId="16" fillId="0" borderId="0" xfId="11" applyFont="1" applyAlignment="1">
      <alignment vertical="center"/>
    </xf>
    <xf numFmtId="41" fontId="16" fillId="0" borderId="0" xfId="9" quotePrefix="1" applyFont="1" applyBorder="1" applyAlignment="1">
      <alignment horizontal="left" vertical="center"/>
    </xf>
    <xf numFmtId="41" fontId="4" fillId="0" borderId="15" xfId="9" applyFont="1" applyBorder="1" applyAlignment="1">
      <alignment horizontal="centerContinuous" vertical="center"/>
    </xf>
    <xf numFmtId="176" fontId="16" fillId="0" borderId="0" xfId="11" applyNumberFormat="1" applyFont="1" applyAlignment="1">
      <alignment vertical="center"/>
    </xf>
    <xf numFmtId="0" fontId="13" fillId="0" borderId="0" xfId="11" applyFont="1" applyBorder="1" applyAlignment="1">
      <alignment horizontal="centerContinuous" vertical="center"/>
    </xf>
    <xf numFmtId="0" fontId="13" fillId="0" borderId="0" xfId="11" applyFont="1" applyAlignment="1">
      <alignment horizontal="centerContinuous" vertical="center"/>
    </xf>
    <xf numFmtId="41" fontId="13" fillId="0" borderId="0" xfId="9" applyFont="1" applyBorder="1" applyAlignment="1">
      <alignment horizontal="centerContinuous" vertical="center"/>
    </xf>
    <xf numFmtId="176" fontId="13" fillId="0" borderId="0" xfId="11" applyNumberFormat="1" applyFont="1" applyAlignment="1">
      <alignment horizontal="centerContinuous" vertical="center"/>
    </xf>
    <xf numFmtId="0" fontId="13" fillId="0" borderId="0" xfId="11" applyFont="1" applyAlignment="1">
      <alignment vertical="center"/>
    </xf>
    <xf numFmtId="0" fontId="16" fillId="0" borderId="0" xfId="11" applyFont="1" applyBorder="1" applyAlignment="1">
      <alignment horizontal="centerContinuous"/>
    </xf>
    <xf numFmtId="0" fontId="16" fillId="0" borderId="0" xfId="11" applyFont="1" applyAlignment="1">
      <alignment horizontal="centerContinuous"/>
    </xf>
    <xf numFmtId="176" fontId="16" fillId="0" borderId="0" xfId="11" applyNumberFormat="1" applyFont="1" applyAlignment="1">
      <alignment horizontal="centerContinuous"/>
    </xf>
    <xf numFmtId="0" fontId="16" fillId="0" borderId="0" xfId="11" applyFont="1"/>
    <xf numFmtId="0" fontId="16" fillId="0" borderId="0" xfId="19" applyFont="1" applyAlignment="1">
      <alignment vertical="center"/>
    </xf>
    <xf numFmtId="0" fontId="23" fillId="0" borderId="0" xfId="11" applyFont="1" applyAlignment="1">
      <alignment horizontal="centerContinuous"/>
    </xf>
    <xf numFmtId="41" fontId="23" fillId="0" borderId="0" xfId="9" applyFont="1" applyBorder="1" applyAlignment="1">
      <alignment horizontal="centerContinuous"/>
    </xf>
    <xf numFmtId="0" fontId="16" fillId="0" borderId="4" xfId="11" applyFont="1" applyBorder="1" applyAlignment="1">
      <alignment horizontal="centerContinuous" vertical="center"/>
    </xf>
    <xf numFmtId="0" fontId="16" fillId="0" borderId="5" xfId="11" applyFont="1" applyBorder="1" applyAlignment="1">
      <alignment horizontal="centerContinuous" vertical="center"/>
    </xf>
    <xf numFmtId="0" fontId="4" fillId="0" borderId="4" xfId="11" applyFont="1" applyFill="1" applyBorder="1" applyAlignment="1">
      <alignment horizontal="centerContinuous" vertical="center" wrapText="1"/>
    </xf>
    <xf numFmtId="0" fontId="16" fillId="0" borderId="4" xfId="11" applyFont="1" applyBorder="1" applyAlignment="1">
      <alignment horizontal="center" vertical="center" wrapText="1"/>
    </xf>
    <xf numFmtId="0" fontId="16" fillId="0" borderId="3" xfId="11" applyFont="1" applyBorder="1" applyAlignment="1">
      <alignment horizontal="center" vertical="center" wrapText="1"/>
    </xf>
    <xf numFmtId="0" fontId="16" fillId="0" borderId="7" xfId="11" applyFont="1" applyBorder="1" applyAlignment="1">
      <alignment horizontal="centerContinuous" vertical="center"/>
    </xf>
    <xf numFmtId="0" fontId="16" fillId="0" borderId="0" xfId="11" applyFont="1" applyBorder="1" applyAlignment="1">
      <alignment horizontal="centerContinuous" vertical="center" wrapText="1"/>
    </xf>
    <xf numFmtId="0" fontId="16" fillId="0" borderId="0" xfId="11" applyFont="1" applyBorder="1" applyAlignment="1">
      <alignment horizontal="centerContinuous" vertical="center"/>
    </xf>
    <xf numFmtId="0" fontId="16" fillId="0" borderId="8" xfId="11" applyFont="1" applyBorder="1" applyAlignment="1">
      <alignment horizontal="centerContinuous" vertical="center"/>
    </xf>
    <xf numFmtId="41" fontId="16" fillId="0" borderId="0" xfId="9" applyFont="1" applyBorder="1" applyAlignment="1">
      <alignment horizontal="centerContinuous" vertical="center"/>
    </xf>
    <xf numFmtId="0" fontId="16" fillId="0" borderId="7" xfId="11" applyFont="1" applyBorder="1" applyAlignment="1">
      <alignment horizontal="centerContinuous" vertical="center" wrapText="1"/>
    </xf>
    <xf numFmtId="0" fontId="16" fillId="0" borderId="12" xfId="11" applyFont="1" applyBorder="1" applyAlignment="1">
      <alignment horizontal="center" vertical="center" wrapText="1"/>
    </xf>
    <xf numFmtId="0" fontId="16" fillId="0" borderId="7" xfId="11" applyFont="1" applyBorder="1" applyAlignment="1">
      <alignment vertical="center"/>
    </xf>
    <xf numFmtId="0" fontId="16" fillId="0" borderId="0" xfId="11" applyFont="1" applyBorder="1" applyAlignment="1">
      <alignment horizontal="center" vertical="center"/>
    </xf>
    <xf numFmtId="41" fontId="16" fillId="0" borderId="0" xfId="9" applyFont="1" applyBorder="1" applyAlignment="1">
      <alignment horizontal="centerContinuous"/>
    </xf>
    <xf numFmtId="0" fontId="16" fillId="0" borderId="0" xfId="11" applyFont="1" applyBorder="1" applyAlignment="1">
      <alignment horizontal="distributed" vertical="center"/>
    </xf>
    <xf numFmtId="0" fontId="16" fillId="0" borderId="8" xfId="11" applyFont="1" applyBorder="1" applyAlignment="1">
      <alignment vertical="center"/>
    </xf>
    <xf numFmtId="41" fontId="16" fillId="0" borderId="0" xfId="9" applyFont="1" applyBorder="1" applyAlignment="1">
      <alignment vertical="center"/>
    </xf>
    <xf numFmtId="41" fontId="16" fillId="0" borderId="7" xfId="9" applyFont="1" applyBorder="1" applyAlignment="1">
      <alignment vertical="center"/>
    </xf>
    <xf numFmtId="0" fontId="16" fillId="0" borderId="12" xfId="11" applyFont="1" applyBorder="1" applyAlignment="1">
      <alignment horizontal="left" vertical="center"/>
    </xf>
    <xf numFmtId="0" fontId="16" fillId="0" borderId="0" xfId="11" quotePrefix="1" applyFont="1" applyBorder="1" applyAlignment="1">
      <alignment horizontal="center" vertical="center"/>
    </xf>
    <xf numFmtId="0" fontId="16" fillId="0" borderId="0" xfId="11" applyFont="1" applyBorder="1" applyAlignment="1">
      <alignment vertical="center"/>
    </xf>
    <xf numFmtId="176" fontId="16" fillId="0" borderId="7" xfId="11" applyNumberFormat="1" applyFont="1" applyBorder="1" applyAlignment="1">
      <alignment vertical="center"/>
    </xf>
    <xf numFmtId="0" fontId="16" fillId="0" borderId="4" xfId="11" applyFont="1" applyBorder="1" applyAlignment="1">
      <alignment horizontal="center" vertical="center"/>
    </xf>
    <xf numFmtId="0" fontId="16" fillId="0" borderId="2" xfId="11" applyFont="1" applyBorder="1" applyAlignment="1">
      <alignment horizontal="left" vertical="center"/>
    </xf>
    <xf numFmtId="0" fontId="16" fillId="0" borderId="2" xfId="11" applyFont="1" applyBorder="1" applyAlignment="1">
      <alignment horizontal="distributed" vertical="center"/>
    </xf>
    <xf numFmtId="0" fontId="16" fillId="0" borderId="5" xfId="11" applyFont="1" applyBorder="1" applyAlignment="1">
      <alignment horizontal="center" vertical="center"/>
    </xf>
    <xf numFmtId="41" fontId="4" fillId="0" borderId="9" xfId="9" applyFont="1" applyFill="1" applyBorder="1" applyAlignment="1">
      <alignment horizontal="left" vertical="center"/>
    </xf>
    <xf numFmtId="41" fontId="4" fillId="0" borderId="9" xfId="9" applyFont="1" applyFill="1" applyBorder="1" applyAlignment="1">
      <alignment horizontal="left" vertical="center" wrapText="1"/>
    </xf>
    <xf numFmtId="41" fontId="4" fillId="2" borderId="9" xfId="9" applyFont="1" applyFill="1" applyBorder="1" applyAlignment="1">
      <alignment horizontal="left" vertical="center"/>
    </xf>
    <xf numFmtId="0" fontId="4" fillId="3" borderId="0" xfId="4" applyFont="1" applyFill="1" applyAlignment="1">
      <alignment horizontal="left" vertical="center"/>
    </xf>
    <xf numFmtId="0" fontId="4" fillId="3" borderId="0" xfId="4" applyFont="1" applyFill="1" applyAlignment="1">
      <alignment horizontal="distributed"/>
    </xf>
    <xf numFmtId="179" fontId="4" fillId="3" borderId="0" xfId="4" applyNumberFormat="1" applyFont="1" applyFill="1" applyBorder="1" applyAlignment="1">
      <alignment vertical="center"/>
    </xf>
    <xf numFmtId="41" fontId="4" fillId="3" borderId="0" xfId="20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distributed" vertical="center"/>
    </xf>
    <xf numFmtId="41" fontId="4" fillId="3" borderId="0" xfId="20" applyFont="1" applyFill="1" applyAlignment="1">
      <alignment horizontal="center" vertical="center"/>
    </xf>
    <xf numFmtId="0" fontId="7" fillId="3" borderId="0" xfId="4" applyFont="1" applyFill="1" applyAlignment="1">
      <alignment horizontal="centerContinuous" vertical="center"/>
    </xf>
    <xf numFmtId="41" fontId="7" fillId="3" borderId="0" xfId="20" applyFont="1" applyFill="1" applyAlignment="1">
      <alignment horizontal="centerContinuous" vertical="center"/>
    </xf>
    <xf numFmtId="41" fontId="7" fillId="3" borderId="0" xfId="20" applyFont="1" applyFill="1" applyBorder="1" applyAlignment="1">
      <alignment horizontal="centerContinuous" vertical="center"/>
    </xf>
    <xf numFmtId="0" fontId="7" fillId="3" borderId="0" xfId="4" applyFont="1" applyFill="1" applyBorder="1" applyAlignment="1">
      <alignment horizontal="centerContinuous" vertical="center"/>
    </xf>
    <xf numFmtId="41" fontId="7" fillId="3" borderId="0" xfId="20" applyFont="1" applyFill="1" applyAlignment="1">
      <alignment horizontal="center" vertical="center"/>
    </xf>
    <xf numFmtId="0" fontId="4" fillId="3" borderId="0" xfId="4" applyFont="1" applyFill="1" applyAlignment="1">
      <alignment horizontal="centerContinuous" vertical="center"/>
    </xf>
    <xf numFmtId="41" fontId="4" fillId="3" borderId="0" xfId="20" applyFont="1" applyFill="1" applyAlignment="1">
      <alignment horizontal="centerContinuous" vertical="center"/>
    </xf>
    <xf numFmtId="41" fontId="4" fillId="3" borderId="0" xfId="20" applyFont="1" applyFill="1" applyBorder="1" applyAlignment="1">
      <alignment horizontal="centerContinuous" vertical="center"/>
    </xf>
    <xf numFmtId="0" fontId="4" fillId="3" borderId="0" xfId="4" applyFont="1" applyFill="1" applyBorder="1" applyAlignment="1">
      <alignment horizontal="centerContinuous" vertical="center"/>
    </xf>
    <xf numFmtId="0" fontId="4" fillId="3" borderId="0" xfId="4" applyFont="1" applyFill="1" applyBorder="1" applyAlignment="1">
      <alignment horizontal="distributed"/>
    </xf>
    <xf numFmtId="177" fontId="4" fillId="3" borderId="0" xfId="20" applyNumberFormat="1" applyFont="1" applyFill="1" applyBorder="1" applyAlignment="1">
      <alignment horizontal="right" vertical="center"/>
    </xf>
    <xf numFmtId="41" fontId="4" fillId="3" borderId="4" xfId="20" applyFont="1" applyFill="1" applyBorder="1" applyAlignment="1">
      <alignment horizontal="center" vertical="center"/>
    </xf>
    <xf numFmtId="0" fontId="4" fillId="3" borderId="2" xfId="4" applyFont="1" applyFill="1" applyBorder="1" applyAlignment="1">
      <alignment horizontal="center" vertical="center"/>
    </xf>
    <xf numFmtId="41" fontId="4" fillId="3" borderId="5" xfId="20" applyFont="1" applyFill="1" applyBorder="1" applyAlignment="1">
      <alignment horizontal="center" vertical="center"/>
    </xf>
    <xf numFmtId="192" fontId="16" fillId="0" borderId="4" xfId="9" applyNumberFormat="1" applyFont="1" applyFill="1" applyBorder="1" applyAlignment="1">
      <alignment horizontal="center" vertical="center"/>
    </xf>
    <xf numFmtId="192" fontId="16" fillId="0" borderId="4" xfId="9" applyNumberFormat="1" applyFont="1" applyBorder="1" applyAlignment="1">
      <alignment horizontal="center" vertical="center"/>
    </xf>
    <xf numFmtId="0" fontId="16" fillId="0" borderId="3" xfId="11" applyFont="1" applyBorder="1" applyAlignment="1">
      <alignment horizontal="left" vertical="center"/>
    </xf>
    <xf numFmtId="0" fontId="16" fillId="0" borderId="0" xfId="11" quotePrefix="1" applyFont="1" applyBorder="1" applyAlignment="1">
      <alignment horizontal="left" vertical="center"/>
    </xf>
    <xf numFmtId="0" fontId="16" fillId="0" borderId="0" xfId="21" applyFont="1" applyAlignment="1">
      <alignment vertical="center"/>
    </xf>
    <xf numFmtId="41" fontId="4" fillId="0" borderId="16" xfId="20" applyFont="1" applyBorder="1" applyAlignment="1">
      <alignment horizontal="center" vertical="center"/>
    </xf>
    <xf numFmtId="41" fontId="4" fillId="0" borderId="0" xfId="20" applyFont="1" applyAlignment="1">
      <alignment horizontal="center"/>
    </xf>
    <xf numFmtId="38" fontId="4" fillId="0" borderId="12" xfId="4" applyNumberFormat="1" applyFont="1" applyBorder="1" applyAlignment="1">
      <alignment horizontal="center" vertical="center"/>
    </xf>
    <xf numFmtId="41" fontId="4" fillId="0" borderId="14" xfId="9" applyFont="1" applyBorder="1" applyAlignment="1">
      <alignment horizontal="center" vertical="center"/>
    </xf>
    <xf numFmtId="38" fontId="4" fillId="0" borderId="15" xfId="4" applyNumberFormat="1" applyFont="1" applyBorder="1" applyAlignment="1">
      <alignment horizontal="center" vertical="center"/>
    </xf>
    <xf numFmtId="41" fontId="4" fillId="0" borderId="0" xfId="9" applyFont="1" applyBorder="1" applyAlignment="1">
      <alignment horizontal="center" vertical="center"/>
    </xf>
    <xf numFmtId="41" fontId="4" fillId="0" borderId="0" xfId="20" applyFont="1" applyAlignment="1">
      <alignment horizontal="center" vertical="center"/>
    </xf>
    <xf numFmtId="0" fontId="16" fillId="0" borderId="0" xfId="4" applyFont="1" applyAlignment="1">
      <alignment horizontal="left" vertical="center"/>
    </xf>
    <xf numFmtId="0" fontId="16" fillId="2" borderId="0" xfId="22" applyFont="1" applyFill="1" applyAlignment="1">
      <alignment vertical="center"/>
    </xf>
    <xf numFmtId="0" fontId="13" fillId="0" borderId="0" xfId="4" applyFont="1" applyAlignment="1">
      <alignment horizontal="centerContinuous" vertical="center"/>
    </xf>
    <xf numFmtId="0" fontId="13" fillId="2" borderId="0" xfId="22" applyFont="1" applyFill="1" applyAlignment="1">
      <alignment horizontal="centerContinuous" vertical="center"/>
    </xf>
    <xf numFmtId="0" fontId="13" fillId="2" borderId="0" xfId="22" applyFont="1" applyFill="1" applyAlignment="1">
      <alignment vertical="center"/>
    </xf>
    <xf numFmtId="0" fontId="16" fillId="2" borderId="4" xfId="22" applyFont="1" applyFill="1" applyBorder="1" applyAlignment="1">
      <alignment vertical="center"/>
    </xf>
    <xf numFmtId="0" fontId="16" fillId="2" borderId="2" xfId="22" applyFont="1" applyFill="1" applyBorder="1" applyAlignment="1">
      <alignment horizontal="center" vertical="center"/>
    </xf>
    <xf numFmtId="0" fontId="16" fillId="2" borderId="2" xfId="22" applyFont="1" applyFill="1" applyBorder="1" applyAlignment="1">
      <alignment vertical="center"/>
    </xf>
    <xf numFmtId="0" fontId="16" fillId="0" borderId="3" xfId="23" applyFont="1" applyFill="1" applyBorder="1" applyAlignment="1">
      <alignment horizontal="center" vertical="center" wrapText="1"/>
    </xf>
    <xf numFmtId="0" fontId="16" fillId="2" borderId="3" xfId="22" applyFont="1" applyFill="1" applyBorder="1" applyAlignment="1">
      <alignment horizontal="center" vertical="center"/>
    </xf>
    <xf numFmtId="0" fontId="16" fillId="2" borderId="7" xfId="22" applyFont="1" applyFill="1" applyBorder="1" applyAlignment="1">
      <alignment vertical="center"/>
    </xf>
    <xf numFmtId="0" fontId="16" fillId="2" borderId="0" xfId="22" applyFont="1" applyFill="1" applyBorder="1" applyAlignment="1">
      <alignment horizontal="center" vertical="center"/>
    </xf>
    <xf numFmtId="0" fontId="16" fillId="2" borderId="0" xfId="22" applyFont="1" applyFill="1" applyBorder="1" applyAlignment="1">
      <alignment vertical="center"/>
    </xf>
    <xf numFmtId="0" fontId="16" fillId="2" borderId="13" xfId="22" applyFont="1" applyFill="1" applyBorder="1" applyAlignment="1">
      <alignment horizontal="center" vertical="center" wrapText="1"/>
    </xf>
    <xf numFmtId="0" fontId="16" fillId="2" borderId="8" xfId="22" applyFont="1" applyFill="1" applyBorder="1" applyAlignment="1">
      <alignment horizontal="center" vertical="center" wrapText="1"/>
    </xf>
    <xf numFmtId="0" fontId="16" fillId="2" borderId="8" xfId="22" applyFont="1" applyFill="1" applyBorder="1" applyAlignment="1">
      <alignment horizontal="center" vertical="center"/>
    </xf>
    <xf numFmtId="0" fontId="16" fillId="2" borderId="0" xfId="22" applyFont="1" applyFill="1" applyBorder="1" applyAlignment="1">
      <alignment horizontal="distributed" vertical="center"/>
    </xf>
    <xf numFmtId="0" fontId="16" fillId="2" borderId="8" xfId="22" applyFont="1" applyFill="1" applyBorder="1" applyAlignment="1">
      <alignment vertical="center"/>
    </xf>
    <xf numFmtId="186" fontId="16" fillId="2" borderId="8" xfId="22" applyNumberFormat="1" applyFont="1" applyFill="1" applyBorder="1" applyAlignment="1">
      <alignment horizontal="center" vertical="center"/>
    </xf>
    <xf numFmtId="9" fontId="16" fillId="2" borderId="8" xfId="22" applyNumberFormat="1" applyFont="1" applyFill="1" applyBorder="1" applyAlignment="1">
      <alignment vertical="center"/>
    </xf>
    <xf numFmtId="9" fontId="16" fillId="2" borderId="8" xfId="22" applyNumberFormat="1" applyFont="1" applyFill="1" applyBorder="1" applyAlignment="1">
      <alignment horizontal="center" vertical="center"/>
    </xf>
    <xf numFmtId="0" fontId="16" fillId="2" borderId="10" xfId="22" applyFont="1" applyFill="1" applyBorder="1" applyAlignment="1">
      <alignment vertical="center"/>
    </xf>
    <xf numFmtId="0" fontId="16" fillId="2" borderId="11" xfId="22" applyFont="1" applyFill="1" applyBorder="1" applyAlignment="1">
      <alignment horizontal="distributed" vertical="center"/>
    </xf>
    <xf numFmtId="0" fontId="16" fillId="2" borderId="14" xfId="22" applyFont="1" applyFill="1" applyBorder="1" applyAlignment="1">
      <alignment vertical="center"/>
    </xf>
    <xf numFmtId="9" fontId="16" fillId="2" borderId="14" xfId="22" applyNumberFormat="1" applyFont="1" applyFill="1" applyBorder="1" applyAlignment="1">
      <alignment horizontal="center" vertical="center"/>
    </xf>
    <xf numFmtId="0" fontId="16" fillId="0" borderId="0" xfId="22" applyFont="1" applyFill="1" applyAlignment="1">
      <alignment vertical="center"/>
    </xf>
    <xf numFmtId="0" fontId="7" fillId="2" borderId="0" xfId="0" applyFont="1" applyFill="1" applyAlignment="1">
      <alignment horizontal="centerContinuous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0" xfId="0" quotePrefix="1" applyFont="1" applyFill="1" applyBorder="1" applyAlignment="1">
      <alignment horizontal="centerContinuous" vertical="center"/>
    </xf>
    <xf numFmtId="0" fontId="7" fillId="2" borderId="0" xfId="0" applyFont="1" applyFill="1" applyBorder="1" applyAlignment="1">
      <alignment horizontal="centerContinuous" vertical="center"/>
    </xf>
    <xf numFmtId="0" fontId="4" fillId="2" borderId="0" xfId="0" quotePrefix="1" applyFont="1" applyFill="1" applyAlignment="1">
      <alignment horizontal="centerContinuous" vertical="center"/>
    </xf>
    <xf numFmtId="0" fontId="4" fillId="2" borderId="0" xfId="0" quotePrefix="1" applyFont="1" applyFill="1" applyBorder="1" applyAlignment="1">
      <alignment horizontal="centerContinuous" vertical="center"/>
    </xf>
    <xf numFmtId="0" fontId="4" fillId="2" borderId="0" xfId="0" applyFont="1" applyFill="1" applyBorder="1" applyAlignment="1">
      <alignment horizontal="centerContinuous" vertical="center"/>
    </xf>
    <xf numFmtId="0" fontId="4" fillId="2" borderId="0" xfId="0" applyFont="1" applyFill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7" fillId="2" borderId="0" xfId="0" quotePrefix="1" applyFont="1" applyFill="1" applyAlignment="1">
      <alignment horizontal="centerContinuous" vertical="center"/>
    </xf>
    <xf numFmtId="0" fontId="4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Continuous" vertical="center"/>
    </xf>
    <xf numFmtId="0" fontId="4" fillId="2" borderId="2" xfId="0" applyFont="1" applyFill="1" applyBorder="1" applyAlignment="1">
      <alignment horizontal="distributed" vertical="center"/>
    </xf>
    <xf numFmtId="41" fontId="4" fillId="2" borderId="0" xfId="0" applyNumberFormat="1" applyFont="1" applyFill="1" applyAlignment="1">
      <alignment horizontal="left" vertical="center"/>
    </xf>
    <xf numFmtId="41" fontId="4" fillId="2" borderId="3" xfId="0" applyNumberFormat="1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distributed" vertical="center" wrapText="1"/>
    </xf>
    <xf numFmtId="0" fontId="7" fillId="2" borderId="0" xfId="0" applyFont="1" applyFill="1" applyAlignment="1">
      <alignment horizontal="left" vertical="center"/>
    </xf>
    <xf numFmtId="183" fontId="4" fillId="2" borderId="0" xfId="0" quotePrefix="1" applyNumberFormat="1" applyFont="1" applyFill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distributed" vertical="center"/>
    </xf>
    <xf numFmtId="176" fontId="4" fillId="2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0" xfId="0" applyNumberFormat="1" applyFont="1" applyFill="1" applyAlignment="1">
      <alignment horizontal="center" vertical="center"/>
    </xf>
    <xf numFmtId="0" fontId="42" fillId="2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vertical="center"/>
    </xf>
    <xf numFmtId="0" fontId="4" fillId="0" borderId="4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177" fontId="4" fillId="0" borderId="15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186" fontId="4" fillId="2" borderId="0" xfId="0" applyNumberFormat="1" applyFont="1" applyFill="1" applyAlignment="1">
      <alignment horizontal="center" vertical="center"/>
    </xf>
    <xf numFmtId="0" fontId="4" fillId="2" borderId="11" xfId="0" applyFont="1" applyFill="1" applyBorder="1" applyAlignment="1">
      <alignment horizontal="distributed" vertical="center"/>
    </xf>
    <xf numFmtId="0" fontId="4" fillId="2" borderId="13" xfId="0" applyFont="1" applyFill="1" applyBorder="1" applyAlignment="1">
      <alignment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176" fontId="4" fillId="2" borderId="22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  <xf numFmtId="0" fontId="4" fillId="2" borderId="14" xfId="0" applyFont="1" applyFill="1" applyBorder="1" applyAlignment="1">
      <alignment horizontal="left" vertical="center"/>
    </xf>
    <xf numFmtId="41" fontId="4" fillId="2" borderId="15" xfId="0" applyNumberFormat="1" applyFont="1" applyFill="1" applyBorder="1" applyAlignment="1">
      <alignment horizontal="left" vertical="center"/>
    </xf>
    <xf numFmtId="9" fontId="4" fillId="2" borderId="0" xfId="0" applyNumberFormat="1" applyFont="1" applyFill="1" applyAlignment="1">
      <alignment horizontal="left" vertical="center"/>
    </xf>
    <xf numFmtId="0" fontId="28" fillId="2" borderId="0" xfId="0" applyFont="1" applyFill="1" applyAlignment="1">
      <alignment horizontal="center" vertical="center"/>
    </xf>
    <xf numFmtId="9" fontId="45" fillId="2" borderId="0" xfId="0" applyNumberFormat="1" applyFont="1" applyFill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Continuous" vertical="center"/>
    </xf>
    <xf numFmtId="0" fontId="4" fillId="0" borderId="1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right" vertical="center"/>
    </xf>
    <xf numFmtId="0" fontId="4" fillId="0" borderId="11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1" fontId="4" fillId="2" borderId="0" xfId="0" applyNumberFormat="1" applyFont="1" applyFill="1" applyBorder="1" applyAlignment="1">
      <alignment horizontal="center" vertical="center"/>
    </xf>
    <xf numFmtId="43" fontId="4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46" fillId="2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3" fontId="4" fillId="2" borderId="13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top"/>
    </xf>
    <xf numFmtId="0" fontId="4" fillId="2" borderId="13" xfId="0" applyNumberFormat="1" applyFont="1" applyFill="1" applyBorder="1" applyAlignment="1">
      <alignment horizontal="center" vertical="top" wrapText="1"/>
    </xf>
    <xf numFmtId="3" fontId="4" fillId="2" borderId="13" xfId="0" applyNumberFormat="1" applyFont="1" applyFill="1" applyBorder="1" applyAlignment="1">
      <alignment horizontal="center" vertical="top" wrapText="1"/>
    </xf>
    <xf numFmtId="0" fontId="4" fillId="2" borderId="0" xfId="0" applyFont="1" applyFill="1" applyBorder="1" applyAlignment="1">
      <alignment vertical="top"/>
    </xf>
    <xf numFmtId="0" fontId="4" fillId="2" borderId="0" xfId="0" applyFont="1" applyFill="1" applyAlignment="1">
      <alignment horizontal="center" vertical="top"/>
    </xf>
    <xf numFmtId="185" fontId="4" fillId="2" borderId="0" xfId="0" applyNumberFormat="1" applyFont="1" applyFill="1" applyAlignment="1">
      <alignment horizontal="center" vertical="top"/>
    </xf>
    <xf numFmtId="37" fontId="4" fillId="2" borderId="15" xfId="13" applyNumberFormat="1" applyFont="1" applyFill="1" applyBorder="1" applyAlignment="1">
      <alignment horizontal="center" vertical="center"/>
    </xf>
    <xf numFmtId="0" fontId="4" fillId="2" borderId="2" xfId="9" applyNumberFormat="1" applyFont="1" applyFill="1" applyBorder="1" applyAlignment="1">
      <alignment horizontal="center" vertical="center"/>
    </xf>
    <xf numFmtId="0" fontId="4" fillId="0" borderId="2" xfId="9" applyNumberFormat="1" applyFont="1" applyFill="1" applyBorder="1" applyAlignment="1">
      <alignment horizontal="center" vertical="center"/>
    </xf>
    <xf numFmtId="0" fontId="4" fillId="0" borderId="2" xfId="9" applyNumberFormat="1" applyFont="1" applyFill="1" applyBorder="1" applyAlignment="1">
      <alignment horizontal="center" vertical="center" wrapText="1"/>
    </xf>
    <xf numFmtId="41" fontId="4" fillId="2" borderId="4" xfId="1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distributed" vertical="center" indent="1"/>
    </xf>
    <xf numFmtId="0" fontId="4" fillId="0" borderId="2" xfId="0" applyFont="1" applyFill="1" applyBorder="1" applyAlignment="1">
      <alignment horizontal="distributed" vertical="center" indent="1"/>
    </xf>
    <xf numFmtId="0" fontId="4" fillId="0" borderId="5" xfId="0" applyFont="1" applyFill="1" applyBorder="1" applyAlignment="1">
      <alignment horizontal="distributed" vertical="center" indent="1"/>
    </xf>
    <xf numFmtId="0" fontId="46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indent="1"/>
    </xf>
    <xf numFmtId="0" fontId="4" fillId="2" borderId="2" xfId="0" applyFont="1" applyFill="1" applyBorder="1" applyAlignment="1">
      <alignment horizontal="distributed" vertical="center" indent="1"/>
    </xf>
    <xf numFmtId="0" fontId="4" fillId="2" borderId="5" xfId="0" applyFont="1" applyFill="1" applyBorder="1" applyAlignment="1">
      <alignment horizontal="distributed" vertical="center" inden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41" fontId="4" fillId="2" borderId="4" xfId="1" applyFont="1" applyFill="1" applyBorder="1" applyAlignment="1">
      <alignment horizontal="left" vertical="center"/>
    </xf>
    <xf numFmtId="41" fontId="4" fillId="2" borderId="2" xfId="1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distributed" textRotation="255" wrapText="1" indent="7"/>
    </xf>
    <xf numFmtId="0" fontId="4" fillId="2" borderId="12" xfId="0" applyFont="1" applyFill="1" applyBorder="1" applyAlignment="1">
      <alignment horizontal="center" vertical="distributed" textRotation="255" wrapText="1" indent="7"/>
    </xf>
    <xf numFmtId="0" fontId="4" fillId="2" borderId="15" xfId="0" applyFont="1" applyFill="1" applyBorder="1" applyAlignment="1">
      <alignment horizontal="center" vertical="distributed" textRotation="255" wrapText="1" indent="7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82" fontId="4" fillId="2" borderId="13" xfId="1" applyNumberFormat="1" applyFont="1" applyFill="1" applyBorder="1" applyAlignment="1">
      <alignment horizontal="center" vertical="center"/>
    </xf>
    <xf numFmtId="182" fontId="4" fillId="2" borderId="15" xfId="1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distributed" textRotation="255" wrapText="1" indent="3"/>
    </xf>
    <xf numFmtId="0" fontId="4" fillId="2" borderId="12" xfId="0" applyFont="1" applyFill="1" applyBorder="1" applyAlignment="1">
      <alignment horizontal="center" vertical="distributed" textRotation="255" indent="3"/>
    </xf>
    <xf numFmtId="0" fontId="4" fillId="2" borderId="15" xfId="0" applyFont="1" applyFill="1" applyBorder="1" applyAlignment="1">
      <alignment horizontal="center" vertical="distributed" textRotation="255" indent="3"/>
    </xf>
    <xf numFmtId="41" fontId="4" fillId="2" borderId="13" xfId="1" applyNumberFormat="1" applyFont="1" applyFill="1" applyBorder="1" applyAlignment="1">
      <alignment horizontal="center" vertical="center" wrapText="1"/>
    </xf>
    <xf numFmtId="41" fontId="4" fillId="2" borderId="15" xfId="1" applyNumberFormat="1" applyFont="1" applyFill="1" applyBorder="1" applyAlignment="1">
      <alignment horizontal="center" vertical="center" wrapText="1"/>
    </xf>
    <xf numFmtId="0" fontId="4" fillId="2" borderId="24" xfId="7" applyFont="1" applyFill="1" applyBorder="1" applyAlignment="1">
      <alignment horizontal="left" vertical="center" wrapText="1"/>
    </xf>
    <xf numFmtId="0" fontId="4" fillId="2" borderId="25" xfId="7" applyFont="1" applyFill="1" applyBorder="1" applyAlignment="1">
      <alignment horizontal="left" vertical="center" wrapText="1"/>
    </xf>
    <xf numFmtId="0" fontId="4" fillId="2" borderId="26" xfId="7" applyFont="1" applyFill="1" applyBorder="1" applyAlignment="1">
      <alignment horizontal="left" vertical="center" wrapText="1"/>
    </xf>
    <xf numFmtId="0" fontId="4" fillId="2" borderId="27" xfId="7" applyFont="1" applyFill="1" applyBorder="1" applyAlignment="1">
      <alignment horizontal="left" vertical="center" wrapText="1"/>
    </xf>
    <xf numFmtId="0" fontId="4" fillId="2" borderId="28" xfId="7" applyFont="1" applyFill="1" applyBorder="1" applyAlignment="1">
      <alignment horizontal="left" vertical="center" wrapText="1"/>
    </xf>
    <xf numFmtId="0" fontId="4" fillId="2" borderId="29" xfId="7" applyFont="1" applyFill="1" applyBorder="1" applyAlignment="1">
      <alignment horizontal="left" vertical="center" wrapText="1"/>
    </xf>
    <xf numFmtId="0" fontId="4" fillId="2" borderId="4" xfId="9" applyNumberFormat="1" applyFont="1" applyFill="1" applyBorder="1" applyAlignment="1">
      <alignment horizontal="center" vertical="center" wrapText="1"/>
    </xf>
    <xf numFmtId="0" fontId="4" fillId="2" borderId="2" xfId="9" applyNumberFormat="1" applyFont="1" applyFill="1" applyBorder="1" applyAlignment="1">
      <alignment horizontal="center" vertical="center" wrapText="1"/>
    </xf>
    <xf numFmtId="41" fontId="4" fillId="2" borderId="13" xfId="9" applyNumberFormat="1" applyFont="1" applyFill="1" applyBorder="1" applyAlignment="1">
      <alignment horizontal="center" vertical="center" wrapText="1"/>
    </xf>
    <xf numFmtId="41" fontId="4" fillId="2" borderId="15" xfId="9" applyNumberFormat="1" applyFont="1" applyFill="1" applyBorder="1" applyAlignment="1">
      <alignment horizontal="center" vertical="center" wrapText="1"/>
    </xf>
    <xf numFmtId="182" fontId="4" fillId="2" borderId="13" xfId="9" applyNumberFormat="1" applyFont="1" applyFill="1" applyBorder="1" applyAlignment="1">
      <alignment horizontal="center" vertical="center"/>
    </xf>
    <xf numFmtId="182" fontId="4" fillId="2" borderId="15" xfId="9" applyNumberFormat="1" applyFont="1" applyFill="1" applyBorder="1" applyAlignment="1">
      <alignment horizontal="center" vertical="center"/>
    </xf>
    <xf numFmtId="176" fontId="4" fillId="2" borderId="4" xfId="9" applyNumberFormat="1" applyFont="1" applyFill="1" applyBorder="1" applyAlignment="1">
      <alignment horizontal="center" vertical="center"/>
    </xf>
    <xf numFmtId="176" fontId="4" fillId="2" borderId="2" xfId="9" applyNumberFormat="1" applyFont="1" applyFill="1" applyBorder="1" applyAlignment="1">
      <alignment horizontal="center" vertical="center"/>
    </xf>
    <xf numFmtId="49" fontId="4" fillId="2" borderId="4" xfId="9" applyNumberFormat="1" applyFont="1" applyFill="1" applyBorder="1" applyAlignment="1">
      <alignment horizontal="center" vertical="center"/>
    </xf>
    <xf numFmtId="49" fontId="4" fillId="2" borderId="5" xfId="9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 indent="2"/>
    </xf>
    <xf numFmtId="0" fontId="4" fillId="0" borderId="2" xfId="0" applyFont="1" applyFill="1" applyBorder="1" applyAlignment="1">
      <alignment horizontal="distributed" vertical="center" indent="2"/>
    </xf>
    <xf numFmtId="0" fontId="4" fillId="0" borderId="5" xfId="0" applyFont="1" applyFill="1" applyBorder="1" applyAlignment="1">
      <alignment horizontal="distributed" vertical="center" indent="2"/>
    </xf>
    <xf numFmtId="0" fontId="4" fillId="2" borderId="4" xfId="0" applyFont="1" applyFill="1" applyBorder="1" applyAlignment="1">
      <alignment horizontal="distributed" vertical="center" indent="2"/>
    </xf>
    <xf numFmtId="0" fontId="4" fillId="2" borderId="2" xfId="0" applyFont="1" applyFill="1" applyBorder="1" applyAlignment="1">
      <alignment horizontal="distributed" vertical="center" indent="2"/>
    </xf>
    <xf numFmtId="0" fontId="4" fillId="2" borderId="5" xfId="0" applyFont="1" applyFill="1" applyBorder="1" applyAlignment="1">
      <alignment horizontal="distributed" vertical="center" indent="2"/>
    </xf>
    <xf numFmtId="0" fontId="4" fillId="2" borderId="13" xfId="9" applyNumberFormat="1" applyFont="1" applyFill="1" applyBorder="1" applyAlignment="1">
      <alignment horizontal="center" vertical="center" wrapText="1"/>
    </xf>
    <xf numFmtId="0" fontId="4" fillId="2" borderId="12" xfId="9" applyNumberFormat="1" applyFont="1" applyFill="1" applyBorder="1" applyAlignment="1">
      <alignment horizontal="center" vertical="center" wrapText="1"/>
    </xf>
    <xf numFmtId="0" fontId="4" fillId="2" borderId="15" xfId="9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3" fontId="4" fillId="2" borderId="13" xfId="0" applyNumberFormat="1" applyFont="1" applyFill="1" applyBorder="1" applyAlignment="1">
      <alignment horizontal="center" vertical="center" wrapText="1"/>
    </xf>
    <xf numFmtId="3" fontId="4" fillId="2" borderId="15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2" borderId="13" xfId="0" applyNumberFormat="1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2" borderId="4" xfId="9" applyNumberFormat="1" applyFont="1" applyFill="1" applyBorder="1" applyAlignment="1">
      <alignment horizontal="distributed" vertical="center" indent="1"/>
    </xf>
    <xf numFmtId="0" fontId="4" fillId="2" borderId="2" xfId="9" applyNumberFormat="1" applyFont="1" applyFill="1" applyBorder="1" applyAlignment="1">
      <alignment horizontal="distributed" vertical="center" indent="1"/>
    </xf>
    <xf numFmtId="0" fontId="4" fillId="2" borderId="5" xfId="9" applyNumberFormat="1" applyFont="1" applyFill="1" applyBorder="1" applyAlignment="1">
      <alignment horizontal="distributed" vertical="center" indent="1"/>
    </xf>
    <xf numFmtId="0" fontId="4" fillId="2" borderId="6" xfId="0" applyNumberFormat="1" applyFont="1" applyFill="1" applyBorder="1" applyAlignment="1">
      <alignment horizontal="center" vertical="center"/>
    </xf>
    <xf numFmtId="0" fontId="4" fillId="2" borderId="9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4" fillId="2" borderId="11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4" xfId="9" applyNumberFormat="1" applyFont="1" applyFill="1" applyBorder="1" applyAlignment="1">
      <alignment horizontal="distributed" vertical="center" indent="2"/>
    </xf>
    <xf numFmtId="0" fontId="4" fillId="2" borderId="2" xfId="9" applyNumberFormat="1" applyFont="1" applyFill="1" applyBorder="1" applyAlignment="1">
      <alignment horizontal="distributed" vertical="center" indent="2"/>
    </xf>
    <xf numFmtId="0" fontId="4" fillId="2" borderId="5" xfId="9" applyNumberFormat="1" applyFont="1" applyFill="1" applyBorder="1" applyAlignment="1">
      <alignment horizontal="distributed" vertical="center" indent="2"/>
    </xf>
    <xf numFmtId="41" fontId="4" fillId="2" borderId="4" xfId="9" applyFont="1" applyFill="1" applyBorder="1" applyAlignment="1">
      <alignment horizontal="center" vertical="center"/>
    </xf>
    <xf numFmtId="41" fontId="4" fillId="2" borderId="5" xfId="9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1" fontId="4" fillId="2" borderId="13" xfId="9" applyFont="1" applyFill="1" applyBorder="1" applyAlignment="1">
      <alignment horizontal="center" vertical="center"/>
    </xf>
    <xf numFmtId="41" fontId="4" fillId="2" borderId="15" xfId="9" applyFont="1" applyFill="1" applyBorder="1" applyAlignment="1">
      <alignment horizontal="center" vertical="center"/>
    </xf>
    <xf numFmtId="37" fontId="4" fillId="2" borderId="13" xfId="13" applyNumberFormat="1" applyFont="1" applyFill="1" applyBorder="1" applyAlignment="1">
      <alignment horizontal="center" vertical="center"/>
    </xf>
    <xf numFmtId="37" fontId="4" fillId="2" borderId="15" xfId="13" applyNumberFormat="1" applyFont="1" applyFill="1" applyBorder="1" applyAlignment="1">
      <alignment horizontal="center" vertical="center"/>
    </xf>
    <xf numFmtId="37" fontId="4" fillId="2" borderId="4" xfId="13" applyNumberFormat="1" applyFont="1" applyFill="1" applyBorder="1" applyAlignment="1">
      <alignment horizontal="center" vertical="center"/>
    </xf>
    <xf numFmtId="37" fontId="4" fillId="2" borderId="2" xfId="13" applyNumberFormat="1" applyFont="1" applyFill="1" applyBorder="1" applyAlignment="1">
      <alignment horizontal="center" vertical="center"/>
    </xf>
    <xf numFmtId="37" fontId="4" fillId="2" borderId="5" xfId="13" applyNumberFormat="1" applyFont="1" applyFill="1" applyBorder="1" applyAlignment="1">
      <alignment horizontal="center" vertical="center"/>
    </xf>
    <xf numFmtId="0" fontId="4" fillId="2" borderId="13" xfId="17" applyNumberFormat="1" applyFont="1" applyFill="1" applyBorder="1" applyAlignment="1">
      <alignment horizontal="center" vertical="center"/>
    </xf>
    <xf numFmtId="0" fontId="4" fillId="2" borderId="15" xfId="17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distributed" vertical="center" wrapText="1" indent="2"/>
    </xf>
    <xf numFmtId="0" fontId="4" fillId="2" borderId="2" xfId="0" applyFont="1" applyFill="1" applyBorder="1" applyAlignment="1">
      <alignment horizontal="distributed" vertical="center" wrapText="1" indent="2"/>
    </xf>
    <xf numFmtId="0" fontId="4" fillId="2" borderId="5" xfId="0" applyFont="1" applyFill="1" applyBorder="1" applyAlignment="1">
      <alignment horizontal="distributed" vertical="center" wrapText="1" indent="2"/>
    </xf>
    <xf numFmtId="0" fontId="4" fillId="2" borderId="13" xfId="17" applyFont="1" applyFill="1" applyBorder="1" applyAlignment="1">
      <alignment horizontal="center" vertical="center"/>
    </xf>
    <xf numFmtId="0" fontId="4" fillId="2" borderId="15" xfId="17" applyFont="1" applyFill="1" applyBorder="1" applyAlignment="1">
      <alignment horizontal="center" vertical="center"/>
    </xf>
    <xf numFmtId="0" fontId="4" fillId="2" borderId="6" xfId="14" applyFont="1" applyFill="1" applyBorder="1" applyAlignment="1">
      <alignment horizontal="center" vertical="center"/>
    </xf>
    <xf numFmtId="0" fontId="4" fillId="2" borderId="9" xfId="14" applyFont="1" applyFill="1" applyBorder="1" applyAlignment="1">
      <alignment horizontal="center" vertical="center"/>
    </xf>
    <xf numFmtId="0" fontId="4" fillId="2" borderId="16" xfId="14" applyFont="1" applyFill="1" applyBorder="1" applyAlignment="1">
      <alignment horizontal="center" vertical="center"/>
    </xf>
    <xf numFmtId="0" fontId="4" fillId="2" borderId="10" xfId="14" applyFont="1" applyFill="1" applyBorder="1" applyAlignment="1">
      <alignment horizontal="center" vertical="center"/>
    </xf>
    <xf numFmtId="0" fontId="4" fillId="2" borderId="11" xfId="14" applyFont="1" applyFill="1" applyBorder="1" applyAlignment="1">
      <alignment horizontal="center" vertical="center"/>
    </xf>
    <xf numFmtId="0" fontId="4" fillId="2" borderId="14" xfId="14" applyFont="1" applyFill="1" applyBorder="1" applyAlignment="1">
      <alignment horizontal="center" vertical="center"/>
    </xf>
    <xf numFmtId="0" fontId="4" fillId="2" borderId="13" xfId="15" applyNumberFormat="1" applyFont="1" applyFill="1" applyBorder="1" applyAlignment="1">
      <alignment horizontal="center" vertical="center" textRotation="255"/>
    </xf>
    <xf numFmtId="0" fontId="4" fillId="2" borderId="12" xfId="15" applyNumberFormat="1" applyFont="1" applyFill="1" applyBorder="1" applyAlignment="1">
      <alignment horizontal="center" vertical="center" textRotation="255"/>
    </xf>
    <xf numFmtId="0" fontId="4" fillId="2" borderId="4" xfId="17" applyNumberFormat="1" applyFont="1" applyFill="1" applyBorder="1" applyAlignment="1">
      <alignment horizontal="center" vertical="center"/>
    </xf>
    <xf numFmtId="0" fontId="4" fillId="2" borderId="2" xfId="17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49" fontId="4" fillId="2" borderId="2" xfId="9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left" vertical="center" wrapText="1" shrinkToFit="1"/>
    </xf>
    <xf numFmtId="49" fontId="4" fillId="2" borderId="13" xfId="4" applyNumberFormat="1" applyFont="1" applyFill="1" applyBorder="1" applyAlignment="1">
      <alignment horizontal="center" vertical="center" wrapText="1"/>
    </xf>
    <xf numFmtId="49" fontId="4" fillId="2" borderId="15" xfId="4" applyNumberFormat="1" applyFont="1" applyFill="1" applyBorder="1" applyAlignment="1">
      <alignment horizontal="center" vertical="center" wrapText="1"/>
    </xf>
    <xf numFmtId="49" fontId="4" fillId="2" borderId="13" xfId="9" applyNumberFormat="1" applyFont="1" applyFill="1" applyBorder="1" applyAlignment="1">
      <alignment horizontal="center" vertical="center"/>
    </xf>
    <xf numFmtId="49" fontId="4" fillId="2" borderId="15" xfId="9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/>
    </xf>
    <xf numFmtId="0" fontId="4" fillId="0" borderId="15" xfId="4" applyFont="1" applyBorder="1" applyAlignment="1">
      <alignment horizontal="center" vertical="center"/>
    </xf>
    <xf numFmtId="41" fontId="4" fillId="0" borderId="13" xfId="20" applyFont="1" applyBorder="1" applyAlignment="1">
      <alignment horizontal="center" vertical="center"/>
    </xf>
    <xf numFmtId="41" fontId="4" fillId="0" borderId="15" xfId="20" applyFont="1" applyBorder="1" applyAlignment="1">
      <alignment horizontal="center" vertical="center"/>
    </xf>
    <xf numFmtId="0" fontId="16" fillId="0" borderId="2" xfId="11" applyFont="1" applyBorder="1" applyAlignment="1">
      <alignment horizontal="center" vertical="center" wrapText="1"/>
    </xf>
  </cellXfs>
  <cellStyles count="76">
    <cellStyle name="          _x000d__x000a_386grabber=vga.3gr_x000d__x000a_" xfId="5"/>
    <cellStyle name="_인원계획표 " xfId="25"/>
    <cellStyle name="_인원계획표 _적격 " xfId="26"/>
    <cellStyle name="_입찰표지 " xfId="27"/>
    <cellStyle name="_적격 " xfId="28"/>
    <cellStyle name="_적격 _집행갑지 " xfId="29"/>
    <cellStyle name="_적격(화산) " xfId="30"/>
    <cellStyle name="_집행갑지 " xfId="31"/>
    <cellStyle name="¤@?e_TEST-1 " xfId="33"/>
    <cellStyle name="¹eºÐA²_AIAIC°AuCoE² " xfId="34"/>
    <cellStyle name="3_산#2-2설비별기본물량산출 집계 " xfId="35"/>
    <cellStyle name="3_산#7-5 비파괴검사(RT) " xfId="36"/>
    <cellStyle name="3_산세약품소요량 " xfId="37"/>
    <cellStyle name="A¨­￠￢￠O [0]_INQUIRY ￠?￥i¨u¡AAⓒ￢Aⓒª " xfId="40"/>
    <cellStyle name="A¨­￠￢￠O_INQUIRY ￠?￥i¨u¡AAⓒ￢Aⓒª " xfId="41"/>
    <cellStyle name="Aee­ " xfId="42"/>
    <cellStyle name="AeE­ [0]_  A¾  CO  " xfId="43"/>
    <cellStyle name="ÅëÈ­ [0]_»óºÎ¼ö·®Áý°è " xfId="44"/>
    <cellStyle name="AeE­ [0]_¼oAI¼º " xfId="45"/>
    <cellStyle name="AeE­_  A¾  CO  " xfId="46"/>
    <cellStyle name="ÅëÈ­_»óºÎ¼ö·®Áý°è " xfId="47"/>
    <cellStyle name="AeE­_¼oAI¼º " xfId="48"/>
    <cellStyle name="AeE¡ⓒ [0]_INQUIRY ￠?￥i¨u¡AAⓒ￢Aⓒª " xfId="49"/>
    <cellStyle name="AeE¡ⓒ_INQUIRY ￠?￥i¨u¡AAⓒ￢Aⓒª " xfId="50"/>
    <cellStyle name="AÞ¸¶ [0]_  A¾  CO  " xfId="51"/>
    <cellStyle name="ÄÞ¸¶ [0]_»óºÎ¼ö·®Áý°è " xfId="52"/>
    <cellStyle name="AÞ¸¶ [0]_¼oAI¼º " xfId="53"/>
    <cellStyle name="AÞ¸¶_  A¾  CO  " xfId="54"/>
    <cellStyle name="ÄÞ¸¶_»óºÎ¼ö·®Áý°è " xfId="55"/>
    <cellStyle name="AÞ¸¶_¼oAI¼º " xfId="56"/>
    <cellStyle name="C¡IA¨ª_¡ic¨u¡A¨￢I¨￢¡Æ AN¡Æe " xfId="57"/>
    <cellStyle name="C￥AØ_  A¾  CO  " xfId="58"/>
    <cellStyle name="Ç¥ÁØ_»óºÎ¼ö·®Áý°è " xfId="59"/>
    <cellStyle name="C￥AØ_≫c¾÷ºIº° AN°e " xfId="60"/>
    <cellStyle name="Ç¥ÁØ_¼ÕÀÍÂ÷ÀÌ ¿øÀÎ " xfId="61"/>
    <cellStyle name="C￥AØ_12AO " xfId="62"/>
    <cellStyle name="Ç¥ÁØ_CD-ROM " xfId="63"/>
    <cellStyle name="Comma" xfId="64"/>
    <cellStyle name="Comma [0]" xfId="65"/>
    <cellStyle name="Currency" xfId="66"/>
    <cellStyle name="Currency [0]" xfId="67"/>
    <cellStyle name="Currency_ SG&amp;A Bridge " xfId="3"/>
    <cellStyle name="Currency1" xfId="68"/>
    <cellStyle name="Followed Hyperlink" xfId="69"/>
    <cellStyle name="Hyperlink" xfId="70"/>
    <cellStyle name="Percent" xfId="71"/>
    <cellStyle name="백분율" xfId="72" builtinId="5" hidden="1"/>
    <cellStyle name="백분율" xfId="8" builtinId="5"/>
    <cellStyle name="백분율 2 2" xfId="24"/>
    <cellStyle name="쉼표" xfId="73" builtinId="3" hidden="1"/>
    <cellStyle name="쉼표 [0]" xfId="2" builtinId="6" hidden="1"/>
    <cellStyle name="쉼표 [0]" xfId="1" builtinId="6"/>
    <cellStyle name="쉼표 [0] 2" xfId="9"/>
    <cellStyle name="쉼표 [0] 3 2" xfId="6"/>
    <cellStyle name="쉼표 [0] 4" xfId="10"/>
    <cellStyle name="쉼표 [0]_2. 냉온수" xfId="16"/>
    <cellStyle name="콤냡?&lt;_x000f_$??: `1_1 " xfId="38"/>
    <cellStyle name="콤마 [0]_경비" xfId="15"/>
    <cellStyle name="콤마 [0]_국영테크" xfId="20"/>
    <cellStyle name="콤마_  종  합  " xfId="39"/>
    <cellStyle name="통화" xfId="74" builtinId="4" hidden="1"/>
    <cellStyle name="통화 [0]" xfId="75" builtinId="7" hidden="1"/>
    <cellStyle name="표준" xfId="0" builtinId="0"/>
    <cellStyle name="표준 5" xfId="32"/>
    <cellStyle name="표준_2. 냉온수" xfId="17"/>
    <cellStyle name="표준_가변형" xfId="23"/>
    <cellStyle name="표준_가변형_신성금고제작" xfId="22"/>
    <cellStyle name="표준_국영공사" xfId="4"/>
    <cellStyle name="표준_단말기" xfId="19"/>
    <cellStyle name="표준_마권용지" xfId="21"/>
    <cellStyle name="표준_배부율" xfId="18"/>
    <cellStyle name="표준_비닐백" xfId="14"/>
    <cellStyle name="표준_양식11" xfId="13"/>
    <cellStyle name="표준_원가" xfId="7"/>
    <cellStyle name="표준_음식물쓰레기" xfId="12"/>
    <cellStyle name="표준_일반관리비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5.xml"/><Relationship Id="rId117" Type="http://schemas.openxmlformats.org/officeDocument/2006/relationships/externalLink" Target="externalLinks/externalLink9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21.xml"/><Relationship Id="rId47" Type="http://schemas.openxmlformats.org/officeDocument/2006/relationships/externalLink" Target="externalLinks/externalLink26.xml"/><Relationship Id="rId63" Type="http://schemas.openxmlformats.org/officeDocument/2006/relationships/externalLink" Target="externalLinks/externalLink42.xml"/><Relationship Id="rId68" Type="http://schemas.openxmlformats.org/officeDocument/2006/relationships/externalLink" Target="externalLinks/externalLink47.xml"/><Relationship Id="rId84" Type="http://schemas.openxmlformats.org/officeDocument/2006/relationships/externalLink" Target="externalLinks/externalLink63.xml"/><Relationship Id="rId89" Type="http://schemas.openxmlformats.org/officeDocument/2006/relationships/externalLink" Target="externalLinks/externalLink68.xml"/><Relationship Id="rId112" Type="http://schemas.openxmlformats.org/officeDocument/2006/relationships/externalLink" Target="externalLinks/externalLink91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1.xml"/><Relationship Id="rId37" Type="http://schemas.openxmlformats.org/officeDocument/2006/relationships/externalLink" Target="externalLinks/externalLink16.xml"/><Relationship Id="rId53" Type="http://schemas.openxmlformats.org/officeDocument/2006/relationships/externalLink" Target="externalLinks/externalLink32.xml"/><Relationship Id="rId58" Type="http://schemas.openxmlformats.org/officeDocument/2006/relationships/externalLink" Target="externalLinks/externalLink37.xml"/><Relationship Id="rId74" Type="http://schemas.openxmlformats.org/officeDocument/2006/relationships/externalLink" Target="externalLinks/externalLink53.xml"/><Relationship Id="rId79" Type="http://schemas.openxmlformats.org/officeDocument/2006/relationships/externalLink" Target="externalLinks/externalLink58.xml"/><Relationship Id="rId102" Type="http://schemas.openxmlformats.org/officeDocument/2006/relationships/externalLink" Target="externalLinks/externalLink81.xml"/><Relationship Id="rId123" Type="http://schemas.openxmlformats.org/officeDocument/2006/relationships/externalLink" Target="externalLinks/externalLink102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69.xml"/><Relationship Id="rId95" Type="http://schemas.openxmlformats.org/officeDocument/2006/relationships/externalLink" Target="externalLinks/externalLink74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externalLink" Target="externalLinks/externalLink6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43" Type="http://schemas.openxmlformats.org/officeDocument/2006/relationships/externalLink" Target="externalLinks/externalLink22.xml"/><Relationship Id="rId48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35.xml"/><Relationship Id="rId64" Type="http://schemas.openxmlformats.org/officeDocument/2006/relationships/externalLink" Target="externalLinks/externalLink43.xml"/><Relationship Id="rId69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56.xml"/><Relationship Id="rId100" Type="http://schemas.openxmlformats.org/officeDocument/2006/relationships/externalLink" Target="externalLinks/externalLink79.xml"/><Relationship Id="rId105" Type="http://schemas.openxmlformats.org/officeDocument/2006/relationships/externalLink" Target="externalLinks/externalLink84.xml"/><Relationship Id="rId113" Type="http://schemas.openxmlformats.org/officeDocument/2006/relationships/externalLink" Target="externalLinks/externalLink92.xml"/><Relationship Id="rId118" Type="http://schemas.openxmlformats.org/officeDocument/2006/relationships/externalLink" Target="externalLinks/externalLink97.xml"/><Relationship Id="rId12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0.xml"/><Relationship Id="rId72" Type="http://schemas.openxmlformats.org/officeDocument/2006/relationships/externalLink" Target="externalLinks/externalLink51.xml"/><Relationship Id="rId80" Type="http://schemas.openxmlformats.org/officeDocument/2006/relationships/externalLink" Target="externalLinks/externalLink59.xml"/><Relationship Id="rId85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72.xml"/><Relationship Id="rId98" Type="http://schemas.openxmlformats.org/officeDocument/2006/relationships/externalLink" Target="externalLinks/externalLink77.xml"/><Relationship Id="rId121" Type="http://schemas.openxmlformats.org/officeDocument/2006/relationships/externalLink" Target="externalLinks/externalLink100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33" Type="http://schemas.openxmlformats.org/officeDocument/2006/relationships/externalLink" Target="externalLinks/externalLink12.xml"/><Relationship Id="rId38" Type="http://schemas.openxmlformats.org/officeDocument/2006/relationships/externalLink" Target="externalLinks/externalLink17.xml"/><Relationship Id="rId46" Type="http://schemas.openxmlformats.org/officeDocument/2006/relationships/externalLink" Target="externalLinks/externalLink25.xml"/><Relationship Id="rId59" Type="http://schemas.openxmlformats.org/officeDocument/2006/relationships/externalLink" Target="externalLinks/externalLink38.xml"/><Relationship Id="rId67" Type="http://schemas.openxmlformats.org/officeDocument/2006/relationships/externalLink" Target="externalLinks/externalLink46.xml"/><Relationship Id="rId103" Type="http://schemas.openxmlformats.org/officeDocument/2006/relationships/externalLink" Target="externalLinks/externalLink82.xml"/><Relationship Id="rId108" Type="http://schemas.openxmlformats.org/officeDocument/2006/relationships/externalLink" Target="externalLinks/externalLink87.xml"/><Relationship Id="rId116" Type="http://schemas.openxmlformats.org/officeDocument/2006/relationships/externalLink" Target="externalLinks/externalLink95.xml"/><Relationship Id="rId124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0.xml"/><Relationship Id="rId54" Type="http://schemas.openxmlformats.org/officeDocument/2006/relationships/externalLink" Target="externalLinks/externalLink33.xml"/><Relationship Id="rId62" Type="http://schemas.openxmlformats.org/officeDocument/2006/relationships/externalLink" Target="externalLinks/externalLink41.xml"/><Relationship Id="rId70" Type="http://schemas.openxmlformats.org/officeDocument/2006/relationships/externalLink" Target="externalLinks/externalLink49.xml"/><Relationship Id="rId75" Type="http://schemas.openxmlformats.org/officeDocument/2006/relationships/externalLink" Target="externalLinks/externalLink54.xml"/><Relationship Id="rId83" Type="http://schemas.openxmlformats.org/officeDocument/2006/relationships/externalLink" Target="externalLinks/externalLink62.xml"/><Relationship Id="rId88" Type="http://schemas.openxmlformats.org/officeDocument/2006/relationships/externalLink" Target="externalLinks/externalLink67.xml"/><Relationship Id="rId91" Type="http://schemas.openxmlformats.org/officeDocument/2006/relationships/externalLink" Target="externalLinks/externalLink70.xml"/><Relationship Id="rId96" Type="http://schemas.openxmlformats.org/officeDocument/2006/relationships/externalLink" Target="externalLinks/externalLink75.xml"/><Relationship Id="rId111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36" Type="http://schemas.openxmlformats.org/officeDocument/2006/relationships/externalLink" Target="externalLinks/externalLink15.xml"/><Relationship Id="rId49" Type="http://schemas.openxmlformats.org/officeDocument/2006/relationships/externalLink" Target="externalLinks/externalLink28.xml"/><Relationship Id="rId57" Type="http://schemas.openxmlformats.org/officeDocument/2006/relationships/externalLink" Target="externalLinks/externalLink36.xml"/><Relationship Id="rId106" Type="http://schemas.openxmlformats.org/officeDocument/2006/relationships/externalLink" Target="externalLinks/externalLink85.xml"/><Relationship Id="rId114" Type="http://schemas.openxmlformats.org/officeDocument/2006/relationships/externalLink" Target="externalLinks/externalLink93.xml"/><Relationship Id="rId119" Type="http://schemas.openxmlformats.org/officeDocument/2006/relationships/externalLink" Target="externalLinks/externalLink98.xml"/><Relationship Id="rId12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0.xml"/><Relationship Id="rId44" Type="http://schemas.openxmlformats.org/officeDocument/2006/relationships/externalLink" Target="externalLinks/externalLink23.xml"/><Relationship Id="rId52" Type="http://schemas.openxmlformats.org/officeDocument/2006/relationships/externalLink" Target="externalLinks/externalLink31.xml"/><Relationship Id="rId60" Type="http://schemas.openxmlformats.org/officeDocument/2006/relationships/externalLink" Target="externalLinks/externalLink39.xml"/><Relationship Id="rId65" Type="http://schemas.openxmlformats.org/officeDocument/2006/relationships/externalLink" Target="externalLinks/externalLink44.xml"/><Relationship Id="rId73" Type="http://schemas.openxmlformats.org/officeDocument/2006/relationships/externalLink" Target="externalLinks/externalLink52.xml"/><Relationship Id="rId78" Type="http://schemas.openxmlformats.org/officeDocument/2006/relationships/externalLink" Target="externalLinks/externalLink57.xml"/><Relationship Id="rId81" Type="http://schemas.openxmlformats.org/officeDocument/2006/relationships/externalLink" Target="externalLinks/externalLink60.xml"/><Relationship Id="rId86" Type="http://schemas.openxmlformats.org/officeDocument/2006/relationships/externalLink" Target="externalLinks/externalLink65.xml"/><Relationship Id="rId94" Type="http://schemas.openxmlformats.org/officeDocument/2006/relationships/externalLink" Target="externalLinks/externalLink73.xml"/><Relationship Id="rId99" Type="http://schemas.openxmlformats.org/officeDocument/2006/relationships/externalLink" Target="externalLinks/externalLink78.xml"/><Relationship Id="rId101" Type="http://schemas.openxmlformats.org/officeDocument/2006/relationships/externalLink" Target="externalLinks/externalLink80.xml"/><Relationship Id="rId122" Type="http://schemas.openxmlformats.org/officeDocument/2006/relationships/externalLink" Target="externalLinks/externalLink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8.xml"/><Relationship Id="rId109" Type="http://schemas.openxmlformats.org/officeDocument/2006/relationships/externalLink" Target="externalLinks/externalLink88.xml"/><Relationship Id="rId34" Type="http://schemas.openxmlformats.org/officeDocument/2006/relationships/externalLink" Target="externalLinks/externalLink13.xml"/><Relationship Id="rId50" Type="http://schemas.openxmlformats.org/officeDocument/2006/relationships/externalLink" Target="externalLinks/externalLink29.xml"/><Relationship Id="rId55" Type="http://schemas.openxmlformats.org/officeDocument/2006/relationships/externalLink" Target="externalLinks/externalLink34.xml"/><Relationship Id="rId76" Type="http://schemas.openxmlformats.org/officeDocument/2006/relationships/externalLink" Target="externalLinks/externalLink55.xml"/><Relationship Id="rId97" Type="http://schemas.openxmlformats.org/officeDocument/2006/relationships/externalLink" Target="externalLinks/externalLink76.xml"/><Relationship Id="rId104" Type="http://schemas.openxmlformats.org/officeDocument/2006/relationships/externalLink" Target="externalLinks/externalLink83.xml"/><Relationship Id="rId120" Type="http://schemas.openxmlformats.org/officeDocument/2006/relationships/externalLink" Target="externalLinks/externalLink99.xml"/><Relationship Id="rId125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0.xml"/><Relationship Id="rId92" Type="http://schemas.openxmlformats.org/officeDocument/2006/relationships/externalLink" Target="externalLinks/externalLink7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8.xml"/><Relationship Id="rId24" Type="http://schemas.openxmlformats.org/officeDocument/2006/relationships/externalLink" Target="externalLinks/externalLink3.xml"/><Relationship Id="rId40" Type="http://schemas.openxmlformats.org/officeDocument/2006/relationships/externalLink" Target="externalLinks/externalLink19.xml"/><Relationship Id="rId45" Type="http://schemas.openxmlformats.org/officeDocument/2006/relationships/externalLink" Target="externalLinks/externalLink24.xml"/><Relationship Id="rId66" Type="http://schemas.openxmlformats.org/officeDocument/2006/relationships/externalLink" Target="externalLinks/externalLink45.xml"/><Relationship Id="rId87" Type="http://schemas.openxmlformats.org/officeDocument/2006/relationships/externalLink" Target="externalLinks/externalLink66.xml"/><Relationship Id="rId110" Type="http://schemas.openxmlformats.org/officeDocument/2006/relationships/externalLink" Target="externalLinks/externalLink89.xml"/><Relationship Id="rId115" Type="http://schemas.openxmlformats.org/officeDocument/2006/relationships/externalLink" Target="externalLinks/externalLink94.xml"/><Relationship Id="rId61" Type="http://schemas.openxmlformats.org/officeDocument/2006/relationships/externalLink" Target="externalLinks/externalLink40.xml"/><Relationship Id="rId82" Type="http://schemas.openxmlformats.org/officeDocument/2006/relationships/externalLink" Target="externalLinks/externalLink61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5</xdr:col>
      <xdr:colOff>9525</xdr:colOff>
      <xdr:row>5</xdr:row>
      <xdr:rowOff>0</xdr:rowOff>
    </xdr:to>
    <xdr:sp macro="" textlink="">
      <xdr:nvSpPr>
        <xdr:cNvPr id="14492" name="Line 1"/>
        <xdr:cNvSpPr>
          <a:spLocks noChangeShapeType="1"/>
        </xdr:cNvSpPr>
      </xdr:nvSpPr>
      <xdr:spPr bwMode="auto">
        <a:xfrm>
          <a:off x="0" y="1057275"/>
          <a:ext cx="2543175" cy="5905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5</xdr:col>
      <xdr:colOff>9525</xdr:colOff>
      <xdr:row>6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0" y="1000125"/>
          <a:ext cx="2209800" cy="85725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12351" name="Line 1"/>
        <xdr:cNvSpPr>
          <a:spLocks noChangeShapeType="1"/>
        </xdr:cNvSpPr>
      </xdr:nvSpPr>
      <xdr:spPr bwMode="auto">
        <a:xfrm>
          <a:off x="1743075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495300</xdr:rowOff>
    </xdr:from>
    <xdr:to>
      <xdr:col>1</xdr:col>
      <xdr:colOff>0</xdr:colOff>
      <xdr:row>3</xdr:row>
      <xdr:rowOff>495300</xdr:rowOff>
    </xdr:to>
    <xdr:sp macro="" textlink="">
      <xdr:nvSpPr>
        <xdr:cNvPr id="11327" name="Line 1"/>
        <xdr:cNvSpPr>
          <a:spLocks noChangeShapeType="1"/>
        </xdr:cNvSpPr>
      </xdr:nvSpPr>
      <xdr:spPr bwMode="auto">
        <a:xfrm>
          <a:off x="1000125" y="1276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495300</xdr:rowOff>
    </xdr:from>
    <xdr:to>
      <xdr:col>1</xdr:col>
      <xdr:colOff>0</xdr:colOff>
      <xdr:row>3</xdr:row>
      <xdr:rowOff>495300</xdr:rowOff>
    </xdr:to>
    <xdr:sp macro="" textlink="">
      <xdr:nvSpPr>
        <xdr:cNvPr id="8255" name="Line 1"/>
        <xdr:cNvSpPr>
          <a:spLocks noChangeShapeType="1"/>
        </xdr:cNvSpPr>
      </xdr:nvSpPr>
      <xdr:spPr bwMode="auto">
        <a:xfrm>
          <a:off x="12954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1" name="Line 1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2" name="Line 2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3" name="Line 3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4" name="Line 4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5" name="Line 5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6" name="Line 6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7" name="Line 7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8" name="Line 1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29" name="Line 2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0" name="Line 3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1" name="Line 4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2" name="Line 5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3" name="Line 6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4" name="Line 7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5" name="Line 8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6" name="Line 9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0</xdr:colOff>
      <xdr:row>3</xdr:row>
      <xdr:rowOff>495300</xdr:rowOff>
    </xdr:from>
    <xdr:to>
      <xdr:col>4</xdr:col>
      <xdr:colOff>0</xdr:colOff>
      <xdr:row>3</xdr:row>
      <xdr:rowOff>495300</xdr:rowOff>
    </xdr:to>
    <xdr:sp macro="" textlink="">
      <xdr:nvSpPr>
        <xdr:cNvPr id="25637" name="Line 10"/>
        <xdr:cNvSpPr>
          <a:spLocks noChangeShapeType="1"/>
        </xdr:cNvSpPr>
      </xdr:nvSpPr>
      <xdr:spPr bwMode="auto">
        <a:xfrm>
          <a:off x="1866900" y="116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22411</xdr:colOff>
      <xdr:row>15</xdr:row>
      <xdr:rowOff>44823</xdr:rowOff>
    </xdr:from>
    <xdr:to>
      <xdr:col>12</xdr:col>
      <xdr:colOff>184650</xdr:colOff>
      <xdr:row>15</xdr:row>
      <xdr:rowOff>44936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7029" y="9233647"/>
          <a:ext cx="14650010" cy="181143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448235</xdr:colOff>
      <xdr:row>11</xdr:row>
      <xdr:rowOff>22411</xdr:rowOff>
    </xdr:from>
    <xdr:to>
      <xdr:col>19</xdr:col>
      <xdr:colOff>395657</xdr:colOff>
      <xdr:row>11</xdr:row>
      <xdr:rowOff>149852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52676" y="7653617"/>
          <a:ext cx="6877050" cy="628482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13</xdr:col>
      <xdr:colOff>89648</xdr:colOff>
      <xdr:row>1</xdr:row>
      <xdr:rowOff>414619</xdr:rowOff>
    </xdr:from>
    <xdr:to>
      <xdr:col>20</xdr:col>
      <xdr:colOff>123557</xdr:colOff>
      <xdr:row>1</xdr:row>
      <xdr:rowOff>416812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980089" y="661148"/>
          <a:ext cx="5381625" cy="216161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12</xdr:col>
      <xdr:colOff>750794</xdr:colOff>
      <xdr:row>7</xdr:row>
      <xdr:rowOff>414618</xdr:rowOff>
    </xdr:from>
    <xdr:to>
      <xdr:col>20</xdr:col>
      <xdr:colOff>100046</xdr:colOff>
      <xdr:row>7</xdr:row>
      <xdr:rowOff>416182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879235" y="3059206"/>
          <a:ext cx="5486400" cy="4286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89646</xdr:colOff>
      <xdr:row>65</xdr:row>
      <xdr:rowOff>134470</xdr:rowOff>
    </xdr:from>
    <xdr:to>
      <xdr:col>5</xdr:col>
      <xdr:colOff>3067004</xdr:colOff>
      <xdr:row>65</xdr:row>
      <xdr:rowOff>140882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504264" y="17469970"/>
          <a:ext cx="6400800" cy="422181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22412</xdr:colOff>
      <xdr:row>28</xdr:row>
      <xdr:rowOff>56029</xdr:rowOff>
    </xdr:from>
    <xdr:to>
      <xdr:col>12</xdr:col>
      <xdr:colOff>279901</xdr:colOff>
      <xdr:row>28</xdr:row>
      <xdr:rowOff>73789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37030" y="11284323"/>
          <a:ext cx="14745260" cy="311411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11206</xdr:colOff>
      <xdr:row>47</xdr:row>
      <xdr:rowOff>123264</xdr:rowOff>
    </xdr:from>
    <xdr:to>
      <xdr:col>10</xdr:col>
      <xdr:colOff>437186</xdr:colOff>
      <xdr:row>47</xdr:row>
      <xdr:rowOff>124419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425824" y="14634882"/>
          <a:ext cx="13392710" cy="126458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1680884</xdr:colOff>
      <xdr:row>57</xdr:row>
      <xdr:rowOff>100854</xdr:rowOff>
    </xdr:from>
    <xdr:to>
      <xdr:col>6</xdr:col>
      <xdr:colOff>184495</xdr:colOff>
      <xdr:row>57</xdr:row>
      <xdr:rowOff>102217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709149" y="16181295"/>
          <a:ext cx="7579659" cy="87013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5</xdr:col>
      <xdr:colOff>2711823</xdr:colOff>
      <xdr:row>66</xdr:row>
      <xdr:rowOff>33617</xdr:rowOff>
    </xdr:from>
    <xdr:to>
      <xdr:col>13</xdr:col>
      <xdr:colOff>246978</xdr:colOff>
      <xdr:row>66</xdr:row>
      <xdr:rowOff>34105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485529" y="17525999"/>
          <a:ext cx="9776012" cy="228207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5</xdr:col>
      <xdr:colOff>3182470</xdr:colOff>
      <xdr:row>20</xdr:row>
      <xdr:rowOff>11206</xdr:rowOff>
    </xdr:from>
    <xdr:to>
      <xdr:col>5</xdr:col>
      <xdr:colOff>4101353</xdr:colOff>
      <xdr:row>20</xdr:row>
      <xdr:rowOff>11206</xdr:rowOff>
    </xdr:to>
    <xdr:cxnSp macro="">
      <xdr:nvCxnSpPr>
        <xdr:cNvPr id="29" name="직선 연결선 28"/>
        <xdr:cNvCxnSpPr/>
      </xdr:nvCxnSpPr>
      <xdr:spPr bwMode="auto">
        <a:xfrm>
          <a:off x="7956176" y="9984441"/>
          <a:ext cx="918883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2017059</xdr:colOff>
      <xdr:row>31</xdr:row>
      <xdr:rowOff>112059</xdr:rowOff>
    </xdr:from>
    <xdr:to>
      <xdr:col>5</xdr:col>
      <xdr:colOff>190501</xdr:colOff>
      <xdr:row>31</xdr:row>
      <xdr:rowOff>112059</xdr:rowOff>
    </xdr:to>
    <xdr:cxnSp macro="">
      <xdr:nvCxnSpPr>
        <xdr:cNvPr id="30" name="직선 연결선 29"/>
        <xdr:cNvCxnSpPr/>
      </xdr:nvCxnSpPr>
      <xdr:spPr bwMode="auto">
        <a:xfrm>
          <a:off x="4045324" y="12113559"/>
          <a:ext cx="918883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454959</xdr:colOff>
      <xdr:row>38</xdr:row>
      <xdr:rowOff>6725</xdr:rowOff>
    </xdr:from>
    <xdr:to>
      <xdr:col>4</xdr:col>
      <xdr:colOff>1373842</xdr:colOff>
      <xdr:row>38</xdr:row>
      <xdr:rowOff>6725</xdr:rowOff>
    </xdr:to>
    <xdr:cxnSp macro="">
      <xdr:nvCxnSpPr>
        <xdr:cNvPr id="31" name="직선 연결선 30"/>
        <xdr:cNvCxnSpPr/>
      </xdr:nvCxnSpPr>
      <xdr:spPr bwMode="auto">
        <a:xfrm>
          <a:off x="2483224" y="13106401"/>
          <a:ext cx="918883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504265</xdr:colOff>
      <xdr:row>9</xdr:row>
      <xdr:rowOff>459441</xdr:rowOff>
    </xdr:from>
    <xdr:to>
      <xdr:col>19</xdr:col>
      <xdr:colOff>571500</xdr:colOff>
      <xdr:row>9</xdr:row>
      <xdr:rowOff>459441</xdr:rowOff>
    </xdr:to>
    <xdr:cxnSp macro="">
      <xdr:nvCxnSpPr>
        <xdr:cNvPr id="33" name="직선 연결선 32"/>
        <xdr:cNvCxnSpPr/>
      </xdr:nvCxnSpPr>
      <xdr:spPr bwMode="auto">
        <a:xfrm>
          <a:off x="23935765" y="6174441"/>
          <a:ext cx="1591235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2841812</xdr:colOff>
      <xdr:row>59</xdr:row>
      <xdr:rowOff>118783</xdr:rowOff>
    </xdr:from>
    <xdr:to>
      <xdr:col>5</xdr:col>
      <xdr:colOff>3760695</xdr:colOff>
      <xdr:row>59</xdr:row>
      <xdr:rowOff>118783</xdr:rowOff>
    </xdr:to>
    <xdr:cxnSp macro="">
      <xdr:nvCxnSpPr>
        <xdr:cNvPr id="34" name="직선 연결선 33"/>
        <xdr:cNvCxnSpPr/>
      </xdr:nvCxnSpPr>
      <xdr:spPr bwMode="auto">
        <a:xfrm>
          <a:off x="7615518" y="16512989"/>
          <a:ext cx="918883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246530</xdr:colOff>
      <xdr:row>71</xdr:row>
      <xdr:rowOff>78441</xdr:rowOff>
    </xdr:from>
    <xdr:to>
      <xdr:col>9</xdr:col>
      <xdr:colOff>1658471</xdr:colOff>
      <xdr:row>71</xdr:row>
      <xdr:rowOff>78441</xdr:rowOff>
    </xdr:to>
    <xdr:cxnSp macro="">
      <xdr:nvCxnSpPr>
        <xdr:cNvPr id="35" name="직선 연결선 34"/>
        <xdr:cNvCxnSpPr/>
      </xdr:nvCxnSpPr>
      <xdr:spPr bwMode="auto">
        <a:xfrm>
          <a:off x="15150354" y="18355235"/>
          <a:ext cx="2017058" cy="0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809064</xdr:colOff>
      <xdr:row>84</xdr:row>
      <xdr:rowOff>33617</xdr:rowOff>
    </xdr:from>
    <xdr:to>
      <xdr:col>4</xdr:col>
      <xdr:colOff>762000</xdr:colOff>
      <xdr:row>84</xdr:row>
      <xdr:rowOff>35859</xdr:rowOff>
    </xdr:to>
    <xdr:cxnSp macro="">
      <xdr:nvCxnSpPr>
        <xdr:cNvPr id="37" name="직선 연결선 36"/>
        <xdr:cNvCxnSpPr/>
      </xdr:nvCxnSpPr>
      <xdr:spPr bwMode="auto">
        <a:xfrm flipV="1">
          <a:off x="1313329" y="20349882"/>
          <a:ext cx="1476936" cy="2242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4221;&#52272;&#52397;\OFFICE%20&#50577;&#49885;\J&#30452;&#26448;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1;&#51137;&#51077;&#52272;\2001&#49444;&#44228;&#50696;&#49328;\&#54644;&#46020;&#46041;%20&#45909;&#50976;&#48716;&#46377;%20&#46020;&#4455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in1\c\My%20Docu(&#51201;&#49328;)\&#51201;&#49328;&#50577;&#4988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(&#51201;&#49328;)/&#51201;&#49328;&#50577;&#49885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SinJeong\Report\Budget\Tr-Pipe\BudPip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ung1\&#51204;&#44592;&#49328;&#52636;&#44540;&#4414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/WINDOWS/9605G/DS-LOA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C\My%20Documents\&#51648;&#48152;&#49440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68;&#51068;\My%20Documents\&#51221;&#52268;&#51068;&#51089;&#50629;&#48169;\3.&#50676;&#49900;&#55176;&#51068;&#54616;&#45716;&#44275;\&#51228;&#51312;&#50896;&#44032;\2003&#45380;%20&#52572;&#51333;&#48372;&#44256;&#49436;\3016%20&#53440;&#54588;&#52980;&#54504;&#53552;-&#51204;&#51088;&#51201;&#48376;&#51064;&#54869;&#51064;&#49884;&#49828;&#53596;\&#49436;&#47200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C/DWG/ILOT-MI/YUNCH/PLOT/SD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CCTV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&#45909;&#51221;&#48337;&#50896;&#49436;&#47448;\&#49444;&#44228;&#48320;&#44221;1&#52264;&#44277;&#49324;&#48516;(07.16)\&#51204;&#44592;\&#51204;&#44592;&#45236;&#50669;(4&#52264;)-08.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c/kiie/&#48372;&#44256;&#49436;/2004&#45380;&#48372;&#44256;&#49436;/200447(04-1-&#45824;%20&#53685;&#54633;&#47561;&#49324;%20-%20&#54644;&#44400;&#51228;1&#54632;&#45824;)/&#44592;&#442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888;&#47548;&#44396;&#45236;/&#45824;&#50864;&#45236;&#50669;&#49436;(1&#52264;)/LMEBM00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STFILE\&#52968;&#49444;&#54021;\0&#51228;&#50504;&#44204;&#51201;\ERP\&#51064;&#53804;&#49828;\&#51064;&#53804;&#49828;&#44204;&#51201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JBH2\Book4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namexe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95\&#48148;&#53461;%20&#54868;&#47732;\My%20Documents\kssex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96;&#44032;&#44228;&#49328;/2015&#45380;/09&#50900;/1.&#51473;&#49548;&#44592;&#50629;&#51648;&#50896;&#49324;&#50629;&#44256;&#44061;&#49468;&#53552;&#50868;&#50689;&#50857;&#50669;-2014&#45380;&#48516;(0113)-200%25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2000proj/&#49436;&#48729;&#44256;/&#45236;&#50669;/&#51064;&#52380;&#50669;&#44396;&#45236;-OLD/&#54620;&#44053;&#50868;&#48152;&#54224;&#44592;&#44032;&#4944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&#51204;&#44592;&#44288;&#47144;\88&#49440;\&#44148;&#49444;&#45236;&#5066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8176;&#51204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&#49444;&#44228;&#46020;&#49436;\&#48372;&#44288;&#50857;&#49444;&#44228;&#49436;\&#53664;%20%20&#47785;\&#48320;&#44221;1&#52264;\&#50745;&#48317;&#44396;&#51312;&#47932;\&#50745;&#48317;&#49688;&#47049;&#49328;&#52636;&#49436;\kim\&#49688;&#47049;\&#50577;&#51648;&#49688;&#47049;\994004\U-TYP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WIN98\&#48148;&#53461;%20&#54868;&#47732;\&#51089;&#50629;&#51109;\&#53468;&#48177;&#49440;\&#54616;&#51312;&#49436;\LMEBM005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C/DWG/ILOT-MI/SUNGNAM/TAL/SUNGNAM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57;&#51088;&#55148;\C\WINDOWS\Temporary%20Internet%20Files\Content.IE5\IFE7CBWL\windows\TEMP\&#51060;&#52380;&#47784;&#45944;(&#49457;&#51648;&#49688;&#51221;&#51473;2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264;\WINJIB&#51068;&#48264;\&#47928;&#54868;&#45236;&#50669;\&#52649;&#52397;&#45224;&#46020;\98&#49888;&#46028;&#49437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592;\C\WINDOWS\&#48148;&#53461;%20&#54868;&#47732;\&#44608;&#49849;&#44592;\&#44608;&#49849;&#44592;%20&#50641;&#49472;&#47928;&#49436;\&#49884;&#44277;&#53580;&#53356;\&#45800;&#44032;&#44204;&#51201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wbpds.imbc.com/Windows/Temporary%20Internet%20Files/Content.IE5/OTENKDAB/&#44592;&#50672;/&#54200;&#49457;&#54364;/2002&#45380;7&#50900;/KBS2%2002040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127&#50689;&#50896;&#52488;&#46321;&#54617;&#44368;\2&#52264;&#49688;&#51221;\&#45236;&#50669;-&#49688;&#51221;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caddata\1&#47928;&#54868;\04&#52649;&#48513;\&#45800;&#50577;&#44396;&#51064;&#49324;\&#45236;&#50669;&#49436;(03.3.25)\&#50424;&#45936;&#50630;&#51008;&#44144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Documents%20and%20Settings\&#50672;&#44396;&#49548;\&#48148;&#53461;%20&#54868;&#47732;\&#53664;&#47785;&#49328;&#44540;&#51088;&#47308;&#49892;\20060407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54868;&#45432;&#47924;&#44277;&#4968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c/&#44608;&#52285;&#44508;1/&#44608;&#52285;&#44508;/&#54644;&#44400;/&#52572;&#51333;&#49457;&#44284;&#54408;/&#54644;&#44400;&#52572;&#51333;&#49457;&#44284;&#54408;/&#51204;&#44592;/&#50689;&#46041;&#49440;/yds/LMEBM005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&#49884;(&#44053;&#46041;&#49688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c/&#44608;&#52285;&#44508;1/&#44608;&#52285;&#44508;/&#54644;&#44400;/&#52572;&#51333;&#49457;&#44284;&#54408;/&#54644;&#44400;&#52572;&#51333;&#49457;&#44284;&#54408;/&#51204;&#44592;/&#51064;&#52380;&#50669;&#44396;&#45236;-OLD/&#54620;&#44053;&#50868;&#48152;&#54224;&#44592;&#44032;&#4944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&#48264;\E\exceldata\2&#49457;&#44285;\10&#51204;&#45224;\&#51204;&#46972;&#50864;&#49688;&#50689;&#49457;&#51648;&#51221;&#48708;\&#50864;&#49688;&#50689;&#49457;&#51648;(01.11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57;&#51064;-&#44608;&#50857;&#51456;&#50808;3&#510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48264;&#44060;&#49552;/&#54728;&#52268;&#49453;/&#49688;&#51077;/&#51452;&#44036;&#51228;&#50612;&#44592;(&#51452;&#44036;&#51228;&#50612;&#44592;&#51312;&#47549;)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2380;&#47784;&#45944;(&#49457;&#51648;&#49688;&#51221;&#51473;2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AHN\1&#54532;&#47196;&#51229;&#53944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4;&#45397;\C\&#44277;&#46041;&#54260;&#45908;\&#49444;&#44228;&#49436;\C\C170%20&#49884;&#51221;&#50672;&#44396;&#50896;\FIRST\&#45236;&#50669;-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Startup" Target="&#44305;&#505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468;&#54413;\&#44277;&#46041;&#51089;&#50629;\Julyko&#44277;&#50976;\KKK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2002&#45380;%20&#49345;&#47924;&#45784;\KKK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52;&#44036;&#51228;&#50612;&#44592;(&#51452;&#44036;&#51228;&#50612;&#44592;&#51312;&#47549;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12;&#44204;\BACK-UP\My%20Documents\&#48376;&#49440;hh(2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66&#44396;&#47196;&#51452;&#49345;&#48373;&#54633;&#44277;&#49324;\E166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44396;\C\My%20Documents\&#51088;&#46041;&#54224;&#49353;&#49444;&#4422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37&#54644;&#45224;&#44400;&#48124;&#44305;&#51109;\&#52572;&#51333;2\&#52572;&#51333;-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4157\&#50689;&#46041;&#54868;&#47141;\&#48376;&#44277;&#49324;&#45236;&#50669;&#49436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433;&#49373;&#53664;(t=5&#48320;&#44221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DATA/JUCK-SAN/KCCPP/MMM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E\E173&#49884;&#47549;&#48120;&#49696;&#44288;\&#52572;&#51333;-1\&#51089;&#50629;&#54028;&#51068;\1&#52264;&#51089;&#50629;-&#51116;&#49688;&#51221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1652;\BACK-UP\&#44277;&#46041;&#51089;&#50629;\DATA%20BASE\&#49444;&#44228;&#49436;\C\C177&#44053;&#45224;&#49548;&#48169;&#49436;\&#49688;&#51221;1\&#45236;&#50669;\CCTV%20&#44204;&#51201;&#494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\&#44277;&#50976;\&#47691;&#51652;&#51060;\d\&#44053;&#54532;&#47196;&#51229;&#53944;\&#50641;&#50052;&#50620;&#51089;&#50629;\&#44397;&#47549;&#51473;&#50521;&#46020;&#49436;&#44288;\&#44256;&#47928;&#49436;&#44256;&#48708;&#48764;&#44256;000405\&#47691;&#51652;&#51060;\d\&#44053;&#54532;&#47196;&#51229;&#53944;\&#50641;&#50052;&#50620;&#51089;&#50629;\&#52632;&#52380;&#48149;&#47932;&#44288;\9910&#51060;&#54980;&#49444;&#44228;&#48320;&#44221;\&#52632;&#52380;&#48149;&#47932;&#44288;&#53945;&#48324;&#49688;&#51109;&#45236;&#50669;&#51068;&#50948;990102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09;\D\&#44277;&#46041;&#54260;&#45908;-2000-09-20\&#49444;&#44228;&#49436;\A\A035&#44368;&#50896;&#50672;&#49688;&#50896;-&#52572;&#51333;\&#46356;&#51648;&#53448;%20&#50896;&#44201;&#44053;&#51032;\&#44204;&#51201;\monitor-&#52572;&#51333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116;\&#44608;&#50689;&#51116;\~Dwg\0304-&#45236;&#49436;&#48516;&#44592;&#51216;%20&#50689;&#50629;&#49884;&#49444;&#50808;%203&#44060;&#49548;%20&#51204;&#44592;&#49444;&#44228;&#50857;&#50669;_030310\~~&#44221;&#51452;&#53552;&#45328;\&#49444;&#44228;&#50696;&#49328;&#49436;\&#49457;&#44284;&#54408;\3_11\&#44221;&#51452;&#53552;&#45328;&#51312;&#46020;&#48372;&#50756;&#44277;&#49324;-cd\F0\01000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CT/2000/&#49437;&#44228;&#51204;&#47141;/&#44256;&#48176;&#45236;&#50669;/&#52572;&#47749;&#49437;/&#50857;&#49328;&#49548;&#54868;&#47932;/&#51068;&#50948;&#45824;&#4403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99PROJ/Doh(9916)/&#51064;&#52380;&#50669;&#44396;&#45236;-OLD/&#54620;&#44053;&#50868;&#48152;&#54224;&#44592;&#44032;&#49444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37;&#51652;\BACK-UP\&#44277;&#46041;&#51089;&#50629;\DATA%20BASE\&#49444;&#44228;&#49436;\D\D166%2000&#54632;&#45824;%20&#49324;&#47161;&#48512;\&#48155;&#51008;&#51088;&#47308;\&#44032;&#44201;&#51312;&#49324;&#54364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MM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/C/DOWN/&#44204;&#51201;&#49436;/&#44221;&#55148;&#45824;%20&#44204;&#51201;/Work/2001&#45380;%20&#50689;&#50629;&#49444;&#44228;&#51077;&#49688;&#51088;&#47308;/&#49688;&#46020;&#44592;&#49696;&#50672;&#44396;&#49548;/&#45236;&#50669;&#49436;/&#44221;&#48512;2&#48373;&#49440;%20&#52380;&#50504;&#51076;&#49884;&#50669;&#49324;(&#44032;&#44201;&#49328;&#52636;&#45236;&#50669;&#49436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224;&#49440;\c\unzipped\1&#44277;&#44396;&#44277;&#45236;&#50669;\&#51204;&#44592;&#44228;&#51109;\&#54032;&#51221;&#54364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766\1790\1790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51221;\C\1766\1790\1790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addata\2&#49457;&#44285;\07&#44221;&#45224;\2002.10&#48516;&#49328;&#49457;(3&#52264;&#49444;&#44228;&#48320;&#44221;)\&#49444;&#44228;&#48320;&#44221;(02.12.11)\&#45236;&#50669;&#49436;\Book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증감대비"/>
      <sheetName val="노무비"/>
      <sheetName val="N賃率_職"/>
      <sheetName val="제-노임"/>
      <sheetName val="설직재-1"/>
      <sheetName val="제직재"/>
      <sheetName val="약품설비"/>
      <sheetName val="일위"/>
      <sheetName val="경산"/>
      <sheetName val="2공구산출내역"/>
      <sheetName val="예가표"/>
      <sheetName val="직재"/>
      <sheetName val="노임단가표"/>
      <sheetName val="총괄 CCTV수량"/>
      <sheetName val="일위대가(VDS)"/>
      <sheetName val="노임"/>
      <sheetName val="제경집계"/>
      <sheetName val="내역"/>
      <sheetName val="mcc일위대가"/>
      <sheetName val="6. 직접경비"/>
      <sheetName val="내역서"/>
      <sheetName val="직노"/>
      <sheetName val="단위일위"/>
      <sheetName val="b_balju_cho"/>
      <sheetName val="공조기"/>
      <sheetName val="을"/>
      <sheetName val="단"/>
      <sheetName val="토사(PE)"/>
      <sheetName val="work-form"/>
      <sheetName val="기초자료입력"/>
      <sheetName val="원가 (2)"/>
      <sheetName val="Sheet3"/>
      <sheetName val="5.설치내역"/>
      <sheetName val="Total"/>
      <sheetName val="시행후면적"/>
      <sheetName val="수지예산"/>
      <sheetName val="약품공급2"/>
      <sheetName val="EQ-R1"/>
      <sheetName val="7단가"/>
      <sheetName val="재집"/>
      <sheetName val="금액내역서"/>
      <sheetName val="EP0618"/>
      <sheetName val="수량산출"/>
      <sheetName val="노임단가"/>
      <sheetName val="#REF"/>
      <sheetName val="품셈표"/>
      <sheetName val="20관리비율"/>
      <sheetName val="예정(3)"/>
      <sheetName val="동원(3)"/>
      <sheetName val="납부서"/>
      <sheetName val="단가조사"/>
      <sheetName val="工완성공사율"/>
      <sheetName val="DATA"/>
      <sheetName val="데이타"/>
      <sheetName val="일위대가(가설)"/>
      <sheetName val="인건비 "/>
      <sheetName val="유동표"/>
      <sheetName val="단가산출2"/>
      <sheetName val="단가 및 재료비"/>
      <sheetName val="단가산출1"/>
      <sheetName val="일위대가"/>
      <sheetName val="Price List"/>
      <sheetName val="산출기초(기계터파기)3열"/>
      <sheetName val="전송망집계"/>
      <sheetName val="철거수량(전송)"/>
      <sheetName val="일위대가목록"/>
      <sheetName val="일위대가(4층원격)"/>
      <sheetName val="HP1AMLIST"/>
      <sheetName val="2.4 자재단가비교표"/>
      <sheetName val="청천내"/>
      <sheetName val="9811"/>
      <sheetName val="갑지"/>
      <sheetName val="집계표"/>
      <sheetName val="CABLE"/>
      <sheetName val="인건비"/>
      <sheetName val="신우"/>
      <sheetName val="정SW_원_"/>
      <sheetName val="Sheet1"/>
      <sheetName val="합천내역"/>
      <sheetName val="을지"/>
      <sheetName val="공사내역"/>
      <sheetName val="코드표"/>
      <sheetName val="수량 산출서"/>
      <sheetName val="C-노임단가"/>
      <sheetName val="터파기및재료"/>
      <sheetName val="건축내역"/>
      <sheetName val="9GNG운반"/>
      <sheetName val="결과조달"/>
      <sheetName val="자재단가"/>
      <sheetName val="예산대비"/>
      <sheetName val="CT "/>
      <sheetName val="정SW(원)"/>
      <sheetName val="EQ"/>
      <sheetName val="여수토공사비"/>
      <sheetName val="A4-結果 "/>
      <sheetName val="요율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ODE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수목표준대가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중기사용료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1.1서버도입"/>
      <sheetName val="ELECTRI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直材4"/>
      <sheetName val="I一般比"/>
      <sheetName val="N賃率-職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설직재_1"/>
      <sheetName val="J直材4"/>
      <sheetName val="직재"/>
      <sheetName val="직노"/>
      <sheetName val="1.우편집중내역서"/>
      <sheetName val="I一般比"/>
      <sheetName val="집계"/>
      <sheetName val="#REF"/>
      <sheetName val="기본일위"/>
      <sheetName val="내역서2안"/>
      <sheetName val="패널"/>
      <sheetName val="실행내역"/>
      <sheetName val="토 적 표"/>
      <sheetName val="지급자재"/>
      <sheetName val="서울시신호-2"/>
      <sheetName val="__"/>
      <sheetName val="교각1"/>
      <sheetName val="업무"/>
      <sheetName val="일위"/>
      <sheetName val="단"/>
      <sheetName val="ABUT수량-A1"/>
      <sheetName val="danga"/>
      <sheetName val="ilch"/>
      <sheetName val=" HIT-&gt;HMC 견적(3900)"/>
      <sheetName val="재집"/>
      <sheetName val="내역"/>
      <sheetName val="인건비"/>
      <sheetName val="4.설계예산내역서"/>
      <sheetName val="6.관급자재조서"/>
      <sheetName val="내역서"/>
      <sheetName val="연령현황"/>
      <sheetName val="20관리비율"/>
      <sheetName val="guard(mac)"/>
      <sheetName val="NEYOK"/>
      <sheetName val="40총괄"/>
      <sheetName val="40집계"/>
      <sheetName val="1-1"/>
      <sheetName val="을"/>
      <sheetName val="수량산출"/>
      <sheetName val="노임단가표"/>
      <sheetName val="총괄 CCTV수량"/>
      <sheetName val="노무비"/>
      <sheetName val="단가산출2"/>
      <sheetName val="단위수량"/>
      <sheetName val="공사내역"/>
      <sheetName val="골조시행"/>
      <sheetName val="8.PILE  (돌출)"/>
      <sheetName val="금액내역서"/>
      <sheetName val="Y-WORK"/>
      <sheetName val="ITEM"/>
      <sheetName val="부하(성남)"/>
      <sheetName val="갑지"/>
      <sheetName val="용소리교"/>
      <sheetName val="대가호표"/>
      <sheetName val="건축내역"/>
      <sheetName val="견적대비 견적서"/>
      <sheetName val="공사원가계산서"/>
      <sheetName val="경영상태"/>
      <sheetName val="B2BERP"/>
      <sheetName val="경산"/>
      <sheetName val="산출기준자료"/>
      <sheetName val="공조기"/>
      <sheetName val="단가 "/>
      <sheetName val="일위대가"/>
      <sheetName val="수목데이타 "/>
      <sheetName val="K55수출"/>
      <sheetName val="원가 (2)"/>
      <sheetName val="전체"/>
      <sheetName val="내역및총괄"/>
      <sheetName val="COPING"/>
      <sheetName val="제-노임"/>
      <sheetName val="LH3 동양시스템"/>
      <sheetName val="sw1"/>
      <sheetName val="신우"/>
      <sheetName val="광혁기성"/>
      <sheetName val="토공(우물통,기타) "/>
      <sheetName val="input"/>
      <sheetName val="견적990322"/>
      <sheetName val="LOAD-46"/>
      <sheetName val="표지 (2)"/>
      <sheetName val="N賃率_職"/>
      <sheetName val="노임단가"/>
      <sheetName val="배수통관(좌)"/>
      <sheetName val="품셈TABLE"/>
      <sheetName val="DB"/>
      <sheetName val="총괄목록"/>
      <sheetName val="견적서"/>
      <sheetName val="9GNG운반"/>
      <sheetName val="HW일위"/>
      <sheetName val="교통대책내역"/>
      <sheetName val="손익분석"/>
      <sheetName val="전신환매도율"/>
      <sheetName val="자재단가"/>
      <sheetName val="LEGEND"/>
      <sheetName val="홍보비디오"/>
      <sheetName val="단가산출"/>
      <sheetName val="일위대가(가설)"/>
      <sheetName val="MS"/>
      <sheetName val="공정외주"/>
      <sheetName val="96갑지"/>
      <sheetName val="단위일위"/>
      <sheetName val="6. 직접경비"/>
      <sheetName val="기존단가 (2)"/>
      <sheetName val="XL4Poppy"/>
      <sheetName val="포장절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설계표지"/>
      <sheetName val="설계설명"/>
      <sheetName val="원가계산"/>
      <sheetName val="지급자재"/>
      <sheetName val="공사내역"/>
      <sheetName val="토공물량"/>
      <sheetName val="복구.비파괴금액"/>
      <sheetName val="계약표지"/>
      <sheetName val="계약내역"/>
      <sheetName val="도급금액"/>
      <sheetName val="계약총괄"/>
      <sheetName val="4-3 보온 기본물량집계"/>
      <sheetName val="단가목록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산출목차"/>
      <sheetName val="총량집계"/>
      <sheetName val="품종집계"/>
      <sheetName val="산#2"/>
      <sheetName val="산#2-1"/>
      <sheetName val="산#2-2"/>
      <sheetName val="B.C"/>
      <sheetName val="경투"/>
      <sheetName val="기본"/>
      <sheetName val="산#3"/>
      <sheetName val="산#3-1"/>
      <sheetName val="3-1"/>
      <sheetName val="산#3-2"/>
      <sheetName val="3-2-1"/>
      <sheetName val="산출"/>
      <sheetName val="산#3-3"/>
      <sheetName val="약품"/>
      <sheetName val="질소"/>
      <sheetName val="FLUSHING"/>
      <sheetName val="비파괴"/>
      <sheetName val="ARGON"/>
      <sheetName val="배관도장"/>
      <sheetName val="배관소재"/>
      <sheetName val="산#4"/>
      <sheetName val="4-1"/>
      <sheetName val="4-2"/>
      <sheetName val="4-3"/>
      <sheetName val="산#6"/>
      <sheetName val="도장"/>
      <sheetName val="6-2"/>
      <sheetName val="6-3"/>
      <sheetName val="산#7"/>
      <sheetName val="7-1"/>
      <sheetName val="7-2"/>
      <sheetName val="산#8"/>
      <sheetName val="8-1"/>
      <sheetName val="8-2"/>
      <sheetName val="산#9"/>
      <sheetName val="9-1"/>
      <sheetName val="산10"/>
      <sheetName val="10-1"/>
      <sheetName val="산#11"/>
      <sheetName val="11-1"/>
      <sheetName val="11-2"/>
      <sheetName val="11-3"/>
      <sheetName val="산#12"/>
      <sheetName val="Sheet19"/>
      <sheetName val="Sheet18"/>
      <sheetName val="Sheet17"/>
      <sheetName val="Sheet16"/>
      <sheetName val="산#3-2-1"/>
      <sheetName val="3-2-1-나"/>
      <sheetName val="3-2-1-다"/>
      <sheetName val="산#3-2-2"/>
      <sheetName val="#REF"/>
      <sheetName val="POL6차-PIPING"/>
      <sheetName val="적산양식"/>
      <sheetName val="공사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산출목차"/>
      <sheetName val="총량집계"/>
      <sheetName val="품종집계"/>
      <sheetName val="산#2"/>
      <sheetName val="산#2-1"/>
      <sheetName val="산#2-2"/>
      <sheetName val="B.C"/>
      <sheetName val="경투"/>
      <sheetName val="기본"/>
      <sheetName val="산#3"/>
      <sheetName val="산#3-1"/>
      <sheetName val="3-1"/>
      <sheetName val="산#3-2"/>
      <sheetName val="3-2-1"/>
      <sheetName val="산출"/>
      <sheetName val="산#3-3"/>
      <sheetName val="약품"/>
      <sheetName val="질소"/>
      <sheetName val="FLUSHING"/>
      <sheetName val="비파괴"/>
      <sheetName val="ARGON"/>
      <sheetName val="배관도장"/>
      <sheetName val="배관소재"/>
      <sheetName val="산#4"/>
      <sheetName val="4-1"/>
      <sheetName val="4-2"/>
      <sheetName val="4-3"/>
      <sheetName val="산#6"/>
      <sheetName val="도장"/>
      <sheetName val="6-2"/>
      <sheetName val="6-3"/>
      <sheetName val="산#7"/>
      <sheetName val="7-1"/>
      <sheetName val="7-2"/>
      <sheetName val="산#8"/>
      <sheetName val="8-1"/>
      <sheetName val="8-2"/>
      <sheetName val="산#9"/>
      <sheetName val="9-1"/>
      <sheetName val="산10"/>
      <sheetName val="10-1"/>
      <sheetName val="산#11"/>
      <sheetName val="11-1"/>
      <sheetName val="11-2"/>
      <sheetName val="11-3"/>
      <sheetName val="산#12"/>
      <sheetName val="Sheet19"/>
      <sheetName val="Sheet18"/>
      <sheetName val="Sheet17"/>
      <sheetName val="Sheet16"/>
      <sheetName val="산#3-2-1"/>
      <sheetName val="3-2-1-나"/>
      <sheetName val="3-2-1-다"/>
      <sheetName val="산#3-2-2"/>
      <sheetName val="#REF"/>
      <sheetName val="POL6차-PIPING"/>
      <sheetName val="적산양식"/>
      <sheetName val="홍보비디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내역서집계표"/>
      <sheetName val="내역서"/>
      <sheetName val="품셈"/>
      <sheetName val="산-1-1"/>
      <sheetName val="산-1-2"/>
      <sheetName val="산-1-3_4"/>
      <sheetName val="산-1-5"/>
      <sheetName val="산-2-1"/>
      <sheetName val="산-2-2"/>
      <sheetName val="산-2-3"/>
      <sheetName val="산-2-4"/>
      <sheetName val="산-2-5"/>
      <sheetName val="산-3-1"/>
      <sheetName val="산-3-2"/>
      <sheetName val="산-4-1"/>
      <sheetName val="산-4-2-1"/>
      <sheetName val="산-4-2-2"/>
      <sheetName val="산-4-2-3"/>
      <sheetName val="산-5"/>
      <sheetName val="산-6-1"/>
      <sheetName val="산-6-2"/>
      <sheetName val="산-6-3"/>
      <sheetName val="산-7"/>
      <sheetName val="산-8"/>
      <sheetName val="산9"/>
      <sheetName val="산10"/>
      <sheetName val="산11"/>
      <sheetName val="산12-1"/>
      <sheetName val="A201"/>
      <sheetName val="A102"/>
      <sheetName val="A103"/>
      <sheetName val="A107-1"/>
      <sheetName val="A107-2"/>
      <sheetName val="A108"/>
      <sheetName val="A108-1"/>
      <sheetName val="A109"/>
      <sheetName val="A109-1"/>
      <sheetName val="A110"/>
      <sheetName val="A110-1"/>
      <sheetName val="A111"/>
      <sheetName val="A111-1"/>
      <sheetName val="A112"/>
      <sheetName val="A113"/>
      <sheetName val="A114-1"/>
    </sheetNames>
    <sheetDataSet>
      <sheetData sheetId="0" refreshError="1"/>
      <sheetData sheetId="1" refreshError="1"/>
      <sheetData sheetId="2" refreshError="1">
        <row r="13">
          <cell r="B13" t="str">
            <v>32A</v>
          </cell>
        </row>
        <row r="15">
          <cell r="B15" t="str">
            <v>65A</v>
          </cell>
          <cell r="C15">
            <v>65</v>
          </cell>
          <cell r="D15" t="str">
            <v>M</v>
          </cell>
          <cell r="E15">
            <v>21301</v>
          </cell>
          <cell r="F15">
            <v>1384565</v>
          </cell>
          <cell r="K15">
            <v>1426102</v>
          </cell>
          <cell r="L15" t="str">
            <v>할증 3%</v>
          </cell>
        </row>
        <row r="16">
          <cell r="B16" t="str">
            <v>80A</v>
          </cell>
          <cell r="C16">
            <v>166</v>
          </cell>
          <cell r="D16" t="str">
            <v>M</v>
          </cell>
          <cell r="E16">
            <v>25848</v>
          </cell>
          <cell r="F16">
            <v>4290768</v>
          </cell>
          <cell r="K16">
            <v>4419491</v>
          </cell>
          <cell r="L16" t="str">
            <v>할증 3%</v>
          </cell>
        </row>
        <row r="17">
          <cell r="B17" t="str">
            <v>100A</v>
          </cell>
          <cell r="C17">
            <v>530.6</v>
          </cell>
          <cell r="D17" t="str">
            <v>M</v>
          </cell>
          <cell r="E17">
            <v>32209</v>
          </cell>
          <cell r="F17">
            <v>17090095.400000002</v>
          </cell>
          <cell r="K17">
            <v>17602798</v>
          </cell>
          <cell r="L17" t="str">
            <v>할증 3%</v>
          </cell>
        </row>
        <row r="18">
          <cell r="B18" t="str">
            <v>125A</v>
          </cell>
          <cell r="C18">
            <v>678.9</v>
          </cell>
          <cell r="D18" t="str">
            <v>M</v>
          </cell>
          <cell r="E18">
            <v>34982</v>
          </cell>
          <cell r="F18">
            <v>23749279.800000001</v>
          </cell>
          <cell r="K18">
            <v>24461758</v>
          </cell>
          <cell r="L18" t="str">
            <v>할증 3%</v>
          </cell>
        </row>
        <row r="19">
          <cell r="B19" t="str">
            <v>150A</v>
          </cell>
          <cell r="C19">
            <v>118.3</v>
          </cell>
          <cell r="D19" t="str">
            <v>M</v>
          </cell>
          <cell r="E19">
            <v>41736</v>
          </cell>
          <cell r="F19">
            <v>4937368.8</v>
          </cell>
          <cell r="K19">
            <v>5085490</v>
          </cell>
          <cell r="L19" t="str">
            <v>할증 3%</v>
          </cell>
        </row>
        <row r="20">
          <cell r="B20" t="str">
            <v>200A</v>
          </cell>
          <cell r="C20">
            <v>1065</v>
          </cell>
          <cell r="D20" t="str">
            <v>M</v>
          </cell>
          <cell r="E20">
            <v>55267</v>
          </cell>
          <cell r="F20">
            <v>58859355</v>
          </cell>
          <cell r="K20">
            <v>60625136</v>
          </cell>
          <cell r="L20" t="str">
            <v>할증 3%</v>
          </cell>
        </row>
        <row r="21">
          <cell r="B21" t="str">
            <v>250A</v>
          </cell>
          <cell r="C21">
            <v>1065.5</v>
          </cell>
          <cell r="D21" t="str">
            <v>M</v>
          </cell>
          <cell r="E21">
            <v>72302</v>
          </cell>
          <cell r="F21">
            <v>77037781</v>
          </cell>
          <cell r="K21">
            <v>79348914</v>
          </cell>
          <cell r="L21" t="str">
            <v>할증 3%</v>
          </cell>
        </row>
        <row r="22">
          <cell r="B22" t="str">
            <v>300A</v>
          </cell>
          <cell r="C22">
            <v>3276.2</v>
          </cell>
          <cell r="D22" t="str">
            <v>M</v>
          </cell>
          <cell r="E22">
            <v>89015</v>
          </cell>
          <cell r="F22">
            <v>291630943</v>
          </cell>
          <cell r="K22">
            <v>300379871</v>
          </cell>
          <cell r="L22" t="str">
            <v>할증 3%</v>
          </cell>
        </row>
        <row r="23">
          <cell r="B23" t="str">
            <v>650A</v>
          </cell>
          <cell r="C23">
            <v>494.6</v>
          </cell>
          <cell r="D23" t="str">
            <v>M</v>
          </cell>
          <cell r="E23">
            <v>284845</v>
          </cell>
          <cell r="F23">
            <v>140884337</v>
          </cell>
          <cell r="K23">
            <v>145110867</v>
          </cell>
          <cell r="L23" t="str">
            <v>할증 3%</v>
          </cell>
        </row>
        <row r="24">
          <cell r="A24" t="str">
            <v>PI-PIPE 재료비 계</v>
          </cell>
          <cell r="K24">
            <v>641399198</v>
          </cell>
        </row>
        <row r="26">
          <cell r="A26" t="str">
            <v xml:space="preserve">      2) 강관(PIPE)</v>
          </cell>
        </row>
        <row r="27">
          <cell r="B27" t="str">
            <v>300A</v>
          </cell>
          <cell r="C27">
            <v>8.1999999999999993</v>
          </cell>
          <cell r="D27" t="str">
            <v>M</v>
          </cell>
          <cell r="E27">
            <v>41220</v>
          </cell>
          <cell r="F27">
            <v>338003.99999999994</v>
          </cell>
          <cell r="K27">
            <v>348144</v>
          </cell>
          <cell r="L27" t="str">
            <v>할증 3%</v>
          </cell>
        </row>
        <row r="28">
          <cell r="B28" t="str">
            <v>650A</v>
          </cell>
          <cell r="C28">
            <v>6</v>
          </cell>
          <cell r="D28" t="str">
            <v>M</v>
          </cell>
          <cell r="E28">
            <v>378840</v>
          </cell>
          <cell r="F28">
            <v>2273040</v>
          </cell>
          <cell r="K28">
            <v>2341231</v>
          </cell>
          <cell r="L28" t="str">
            <v>할증 3%</v>
          </cell>
        </row>
        <row r="29">
          <cell r="B29" t="str">
            <v>1000A</v>
          </cell>
          <cell r="C29">
            <v>14</v>
          </cell>
          <cell r="D29" t="str">
            <v>M</v>
          </cell>
          <cell r="E29">
            <v>823190</v>
          </cell>
          <cell r="F29">
            <v>11524660</v>
          </cell>
          <cell r="K29">
            <v>11870400</v>
          </cell>
          <cell r="L29" t="str">
            <v>할증 3%</v>
          </cell>
        </row>
        <row r="30">
          <cell r="A30" t="str">
            <v>PIPE 재료비 계</v>
          </cell>
          <cell r="K30">
            <v>14559775</v>
          </cell>
        </row>
        <row r="32">
          <cell r="A32" t="str">
            <v xml:space="preserve">      3) PI-BEND</v>
          </cell>
        </row>
        <row r="33">
          <cell r="B33" t="str">
            <v>25AX90。</v>
          </cell>
          <cell r="C33">
            <v>12</v>
          </cell>
          <cell r="D33" t="str">
            <v>EA</v>
          </cell>
          <cell r="E33">
            <v>57107</v>
          </cell>
          <cell r="F33">
            <v>685284</v>
          </cell>
          <cell r="K33">
            <v>685284</v>
          </cell>
        </row>
        <row r="34">
          <cell r="B34" t="str">
            <v>32AX90。</v>
          </cell>
          <cell r="C34">
            <v>20</v>
          </cell>
          <cell r="D34" t="str">
            <v>EA</v>
          </cell>
          <cell r="E34">
            <v>76294</v>
          </cell>
          <cell r="F34">
            <v>1525880</v>
          </cell>
          <cell r="K34">
            <v>1525880</v>
          </cell>
        </row>
        <row r="35">
          <cell r="B35" t="str">
            <v>40AX11.3。</v>
          </cell>
          <cell r="C35">
            <v>2</v>
          </cell>
          <cell r="D35" t="str">
            <v>EA</v>
          </cell>
          <cell r="E35">
            <v>79941</v>
          </cell>
          <cell r="F35">
            <v>159882</v>
          </cell>
          <cell r="K35">
            <v>159882</v>
          </cell>
        </row>
        <row r="36">
          <cell r="B36" t="str">
            <v>40AX90。</v>
          </cell>
          <cell r="C36">
            <v>8</v>
          </cell>
          <cell r="D36" t="str">
            <v>EA</v>
          </cell>
          <cell r="E36">
            <v>79941</v>
          </cell>
          <cell r="F36">
            <v>639528</v>
          </cell>
          <cell r="K36">
            <v>639528</v>
          </cell>
        </row>
        <row r="37">
          <cell r="B37" t="str">
            <v>65AX11.25。</v>
          </cell>
          <cell r="C37">
            <v>2</v>
          </cell>
          <cell r="D37" t="str">
            <v>EA</v>
          </cell>
          <cell r="E37">
            <v>110975</v>
          </cell>
          <cell r="F37">
            <v>221950</v>
          </cell>
          <cell r="K37">
            <v>221950</v>
          </cell>
        </row>
        <row r="38">
          <cell r="B38" t="str">
            <v>65AX30。</v>
          </cell>
          <cell r="C38">
            <v>2</v>
          </cell>
          <cell r="D38" t="str">
            <v>EA</v>
          </cell>
          <cell r="E38">
            <v>110975</v>
          </cell>
          <cell r="F38">
            <v>221950</v>
          </cell>
          <cell r="K38">
            <v>221950</v>
          </cell>
        </row>
        <row r="39">
          <cell r="B39" t="str">
            <v>65AX90。</v>
          </cell>
          <cell r="C39">
            <v>6</v>
          </cell>
          <cell r="D39" t="str">
            <v>EA</v>
          </cell>
          <cell r="E39">
            <v>110975</v>
          </cell>
          <cell r="F39">
            <v>665850</v>
          </cell>
          <cell r="K39">
            <v>665850</v>
          </cell>
        </row>
        <row r="40">
          <cell r="B40" t="str">
            <v>80AX90。</v>
          </cell>
          <cell r="C40">
            <v>12</v>
          </cell>
          <cell r="D40" t="str">
            <v>EA</v>
          </cell>
          <cell r="E40">
            <v>133124</v>
          </cell>
          <cell r="F40">
            <v>1597488</v>
          </cell>
          <cell r="K40">
            <v>1597488</v>
          </cell>
        </row>
        <row r="41">
          <cell r="B41" t="str">
            <v>100AX11.25。</v>
          </cell>
          <cell r="C41">
            <v>4</v>
          </cell>
          <cell r="D41" t="str">
            <v>EA</v>
          </cell>
          <cell r="E41">
            <v>164658</v>
          </cell>
          <cell r="F41">
            <v>658632</v>
          </cell>
          <cell r="K41">
            <v>658632</v>
          </cell>
        </row>
        <row r="42">
          <cell r="B42" t="str">
            <v>100AX90。</v>
          </cell>
          <cell r="C42">
            <v>16</v>
          </cell>
          <cell r="D42" t="str">
            <v>EA</v>
          </cell>
          <cell r="E42">
            <v>164658</v>
          </cell>
          <cell r="F42">
            <v>2634528</v>
          </cell>
          <cell r="K42">
            <v>2634528</v>
          </cell>
        </row>
        <row r="43">
          <cell r="B43" t="str">
            <v>100AX101.25。</v>
          </cell>
          <cell r="C43">
            <v>2</v>
          </cell>
          <cell r="D43" t="str">
            <v>EA</v>
          </cell>
          <cell r="E43">
            <v>164658</v>
          </cell>
          <cell r="F43">
            <v>329316</v>
          </cell>
          <cell r="K43">
            <v>329316</v>
          </cell>
        </row>
        <row r="44">
          <cell r="B44" t="str">
            <v>125AX11.25。</v>
          </cell>
          <cell r="C44">
            <v>8</v>
          </cell>
          <cell r="D44" t="str">
            <v>EA</v>
          </cell>
          <cell r="E44">
            <v>174440</v>
          </cell>
          <cell r="F44">
            <v>1395520</v>
          </cell>
          <cell r="K44">
            <v>1395520</v>
          </cell>
        </row>
        <row r="45">
          <cell r="B45" t="str">
            <v>125AX90。</v>
          </cell>
          <cell r="C45">
            <v>22</v>
          </cell>
          <cell r="D45" t="str">
            <v>EA</v>
          </cell>
          <cell r="E45">
            <v>174440</v>
          </cell>
          <cell r="F45">
            <v>3837680</v>
          </cell>
          <cell r="K45">
            <v>3837680</v>
          </cell>
        </row>
        <row r="46">
          <cell r="B46" t="str">
            <v>150AX90。</v>
          </cell>
          <cell r="C46">
            <v>6</v>
          </cell>
          <cell r="D46" t="str">
            <v>EA</v>
          </cell>
          <cell r="E46">
            <v>194394</v>
          </cell>
          <cell r="F46">
            <v>1166364</v>
          </cell>
          <cell r="K46">
            <v>1166364</v>
          </cell>
        </row>
        <row r="47">
          <cell r="B47" t="str">
            <v>200AX11.25。</v>
          </cell>
          <cell r="C47">
            <v>2</v>
          </cell>
          <cell r="D47" t="str">
            <v>EA</v>
          </cell>
          <cell r="E47">
            <v>266999</v>
          </cell>
          <cell r="F47">
            <v>533998</v>
          </cell>
          <cell r="K47">
            <v>533998</v>
          </cell>
        </row>
        <row r="48">
          <cell r="B48" t="str">
            <v>200AX90。</v>
          </cell>
          <cell r="C48">
            <v>10</v>
          </cell>
          <cell r="D48" t="str">
            <v>EA</v>
          </cell>
          <cell r="E48">
            <v>266999</v>
          </cell>
          <cell r="F48">
            <v>2669990</v>
          </cell>
          <cell r="K48">
            <v>2669990</v>
          </cell>
        </row>
        <row r="49">
          <cell r="B49" t="str">
            <v>250AX90。</v>
          </cell>
          <cell r="C49">
            <v>26</v>
          </cell>
          <cell r="D49" t="str">
            <v>EA</v>
          </cell>
          <cell r="E49">
            <v>339071</v>
          </cell>
          <cell r="F49">
            <v>8815846</v>
          </cell>
          <cell r="K49">
            <v>8815846</v>
          </cell>
          <cell r="L49" t="str">
            <v>구매가</v>
          </cell>
        </row>
        <row r="50">
          <cell r="B50" t="str">
            <v>300AX22.5。</v>
          </cell>
          <cell r="C50">
            <v>4</v>
          </cell>
          <cell r="D50" t="str">
            <v>EA</v>
          </cell>
          <cell r="E50">
            <v>420760</v>
          </cell>
          <cell r="F50">
            <v>1683040</v>
          </cell>
          <cell r="K50">
            <v>1683040</v>
          </cell>
        </row>
        <row r="51">
          <cell r="B51" t="str">
            <v>300AX45。</v>
          </cell>
          <cell r="C51">
            <v>4</v>
          </cell>
          <cell r="D51" t="str">
            <v>EA</v>
          </cell>
          <cell r="E51">
            <v>420760</v>
          </cell>
          <cell r="F51">
            <v>1683040</v>
          </cell>
          <cell r="K51">
            <v>1683040</v>
          </cell>
        </row>
        <row r="52">
          <cell r="B52" t="str">
            <v>300AX90。</v>
          </cell>
          <cell r="C52">
            <v>8</v>
          </cell>
          <cell r="D52" t="str">
            <v>EA</v>
          </cell>
          <cell r="E52">
            <v>420760</v>
          </cell>
          <cell r="F52">
            <v>3366080</v>
          </cell>
          <cell r="K52">
            <v>3366080</v>
          </cell>
        </row>
        <row r="53">
          <cell r="B53" t="str">
            <v>650AX11.25。</v>
          </cell>
          <cell r="C53">
            <v>6</v>
          </cell>
          <cell r="D53" t="str">
            <v>EA</v>
          </cell>
          <cell r="E53">
            <v>2282242</v>
          </cell>
          <cell r="F53">
            <v>13693452</v>
          </cell>
          <cell r="K53">
            <v>13693452</v>
          </cell>
        </row>
        <row r="54">
          <cell r="B54" t="str">
            <v>650AX22.5。</v>
          </cell>
          <cell r="C54">
            <v>2</v>
          </cell>
          <cell r="D54" t="str">
            <v>EA</v>
          </cell>
          <cell r="E54">
            <v>2282242</v>
          </cell>
          <cell r="F54">
            <v>4564484</v>
          </cell>
          <cell r="K54">
            <v>4564484</v>
          </cell>
        </row>
        <row r="55">
          <cell r="B55" t="str">
            <v>650AX90。</v>
          </cell>
          <cell r="C55">
            <v>16</v>
          </cell>
          <cell r="D55" t="str">
            <v>EA</v>
          </cell>
          <cell r="E55">
            <v>2282242</v>
          </cell>
          <cell r="F55">
            <v>36515872</v>
          </cell>
          <cell r="K55">
            <v>36515872</v>
          </cell>
        </row>
        <row r="56">
          <cell r="A56" t="str">
            <v>PI-BEND 재료비 계</v>
          </cell>
          <cell r="K56">
            <v>89265654</v>
          </cell>
        </row>
        <row r="58">
          <cell r="A58" t="str">
            <v xml:space="preserve">      4) PI-CAP</v>
          </cell>
        </row>
        <row r="59">
          <cell r="B59" t="str">
            <v>25A</v>
          </cell>
          <cell r="C59">
            <v>10</v>
          </cell>
          <cell r="D59" t="str">
            <v>EA</v>
          </cell>
          <cell r="E59">
            <v>450</v>
          </cell>
          <cell r="F59">
            <v>4500</v>
          </cell>
          <cell r="K59">
            <v>4500</v>
          </cell>
        </row>
        <row r="60">
          <cell r="B60" t="str">
            <v>32A</v>
          </cell>
          <cell r="C60">
            <v>12</v>
          </cell>
          <cell r="D60" t="str">
            <v>EA</v>
          </cell>
          <cell r="E60">
            <v>540</v>
          </cell>
          <cell r="F60">
            <v>6480</v>
          </cell>
          <cell r="K60">
            <v>6480</v>
          </cell>
        </row>
        <row r="61">
          <cell r="B61" t="str">
            <v>40A</v>
          </cell>
          <cell r="C61">
            <v>6</v>
          </cell>
          <cell r="D61" t="str">
            <v>EA</v>
          </cell>
          <cell r="E61">
            <v>648</v>
          </cell>
          <cell r="F61">
            <v>3888</v>
          </cell>
          <cell r="K61">
            <v>3888</v>
          </cell>
        </row>
        <row r="62">
          <cell r="B62" t="str">
            <v>65A</v>
          </cell>
          <cell r="C62">
            <v>6</v>
          </cell>
          <cell r="D62" t="str">
            <v>EA</v>
          </cell>
          <cell r="E62">
            <v>777.6</v>
          </cell>
          <cell r="F62">
            <v>4665.6000000000004</v>
          </cell>
          <cell r="K62">
            <v>4665.6000000000004</v>
          </cell>
        </row>
        <row r="63">
          <cell r="A63" t="str">
            <v>SCR'D</v>
          </cell>
          <cell r="B63" t="str">
            <v>65A</v>
          </cell>
          <cell r="C63">
            <v>12</v>
          </cell>
          <cell r="D63" t="str">
            <v>EA</v>
          </cell>
          <cell r="E63">
            <v>1484</v>
          </cell>
          <cell r="F63">
            <v>17808</v>
          </cell>
          <cell r="K63">
            <v>17808</v>
          </cell>
        </row>
        <row r="64">
          <cell r="B64" t="str">
            <v>80A</v>
          </cell>
          <cell r="C64">
            <v>6</v>
          </cell>
          <cell r="D64" t="str">
            <v>EA</v>
          </cell>
          <cell r="E64">
            <v>933.12</v>
          </cell>
          <cell r="F64">
            <v>5598.72</v>
          </cell>
          <cell r="K64">
            <v>5598.72</v>
          </cell>
        </row>
        <row r="65">
          <cell r="B65" t="str">
            <v>100A</v>
          </cell>
          <cell r="C65">
            <v>14</v>
          </cell>
          <cell r="D65" t="str">
            <v>EA</v>
          </cell>
          <cell r="E65">
            <v>1119.7439999999999</v>
          </cell>
          <cell r="F65">
            <v>15676.415999999999</v>
          </cell>
          <cell r="K65">
            <v>15676.415999999999</v>
          </cell>
        </row>
        <row r="66">
          <cell r="B66" t="str">
            <v>125A</v>
          </cell>
          <cell r="C66">
            <v>6</v>
          </cell>
          <cell r="D66" t="str">
            <v>EA</v>
          </cell>
          <cell r="E66">
            <v>1343.6927999999998</v>
          </cell>
          <cell r="F66">
            <v>8062.1567999999988</v>
          </cell>
          <cell r="K66">
            <v>8062.1567999999988</v>
          </cell>
        </row>
        <row r="67">
          <cell r="A67" t="str">
            <v>PI-CAP 재료비 계</v>
          </cell>
          <cell r="K67">
            <v>66678.892800000001</v>
          </cell>
        </row>
        <row r="69">
          <cell r="A69" t="str">
            <v xml:space="preserve">      5) PI-REDUCER</v>
          </cell>
        </row>
        <row r="70">
          <cell r="B70" t="str">
            <v>100AX25A</v>
          </cell>
          <cell r="C70">
            <v>2</v>
          </cell>
          <cell r="D70" t="str">
            <v>EA</v>
          </cell>
          <cell r="E70">
            <v>113082</v>
          </cell>
          <cell r="F70">
            <v>226164</v>
          </cell>
          <cell r="K70">
            <v>226164</v>
          </cell>
        </row>
        <row r="71">
          <cell r="B71" t="str">
            <v>125Ax25A</v>
          </cell>
          <cell r="C71">
            <v>2</v>
          </cell>
          <cell r="D71" t="str">
            <v>EA</v>
          </cell>
          <cell r="E71">
            <v>127020</v>
          </cell>
          <cell r="F71">
            <v>254040</v>
          </cell>
          <cell r="K71">
            <v>254040</v>
          </cell>
        </row>
        <row r="72">
          <cell r="B72" t="str">
            <v>125Ax100A</v>
          </cell>
          <cell r="C72">
            <v>2</v>
          </cell>
          <cell r="D72" t="str">
            <v>EA</v>
          </cell>
          <cell r="E72">
            <v>127020</v>
          </cell>
          <cell r="F72">
            <v>254040</v>
          </cell>
          <cell r="K72">
            <v>254040</v>
          </cell>
        </row>
        <row r="73">
          <cell r="B73" t="str">
            <v>150Ax125A</v>
          </cell>
          <cell r="C73">
            <v>4</v>
          </cell>
          <cell r="D73" t="str">
            <v>EA</v>
          </cell>
          <cell r="E73">
            <v>144344</v>
          </cell>
          <cell r="F73">
            <v>577376</v>
          </cell>
          <cell r="K73">
            <v>577376</v>
          </cell>
        </row>
        <row r="74">
          <cell r="B74" t="str">
            <v>200Ax150A</v>
          </cell>
          <cell r="C74">
            <v>2</v>
          </cell>
          <cell r="D74" t="str">
            <v>EA</v>
          </cell>
          <cell r="E74">
            <v>178450</v>
          </cell>
          <cell r="F74">
            <v>356900</v>
          </cell>
          <cell r="K74">
            <v>356900</v>
          </cell>
        </row>
        <row r="75">
          <cell r="B75" t="str">
            <v>250Ax200A</v>
          </cell>
          <cell r="C75">
            <v>2</v>
          </cell>
          <cell r="D75" t="str">
            <v>EA</v>
          </cell>
          <cell r="E75">
            <v>212064</v>
          </cell>
          <cell r="F75">
            <v>424128</v>
          </cell>
          <cell r="K75">
            <v>424128</v>
          </cell>
          <cell r="L75" t="str">
            <v>구매가</v>
          </cell>
        </row>
        <row r="76">
          <cell r="B76" t="str">
            <v>300Ax250A</v>
          </cell>
          <cell r="C76">
            <v>2</v>
          </cell>
          <cell r="D76" t="str">
            <v>EA</v>
          </cell>
          <cell r="E76">
            <v>278526</v>
          </cell>
          <cell r="F76">
            <v>557052</v>
          </cell>
          <cell r="K76">
            <v>557052</v>
          </cell>
        </row>
        <row r="77">
          <cell r="A77" t="str">
            <v>PI-REDUCER 재료비 계</v>
          </cell>
          <cell r="K77">
            <v>2649700</v>
          </cell>
        </row>
        <row r="79">
          <cell r="A79" t="str">
            <v xml:space="preserve">      6) PI-TEE</v>
          </cell>
        </row>
        <row r="80">
          <cell r="B80" t="str">
            <v>100AX100A</v>
          </cell>
          <cell r="C80">
            <v>2</v>
          </cell>
          <cell r="D80" t="str">
            <v>EA</v>
          </cell>
          <cell r="E80">
            <v>297780</v>
          </cell>
          <cell r="F80">
            <v>595560</v>
          </cell>
          <cell r="K80">
            <v>595560</v>
          </cell>
        </row>
        <row r="81">
          <cell r="B81" t="str">
            <v>125AX32A</v>
          </cell>
          <cell r="C81">
            <v>2</v>
          </cell>
          <cell r="D81" t="str">
            <v>EA</v>
          </cell>
          <cell r="E81">
            <v>311631</v>
          </cell>
          <cell r="F81">
            <v>623262</v>
          </cell>
          <cell r="K81">
            <v>623262</v>
          </cell>
        </row>
        <row r="82">
          <cell r="B82" t="str">
            <v>125AX100A</v>
          </cell>
          <cell r="C82">
            <v>2</v>
          </cell>
          <cell r="D82" t="str">
            <v>EA</v>
          </cell>
          <cell r="E82">
            <v>311631</v>
          </cell>
          <cell r="F82">
            <v>623262</v>
          </cell>
          <cell r="K82">
            <v>623262</v>
          </cell>
        </row>
        <row r="83">
          <cell r="B83" t="str">
            <v>125AX125A</v>
          </cell>
          <cell r="C83">
            <v>2</v>
          </cell>
          <cell r="D83" t="str">
            <v>EA</v>
          </cell>
          <cell r="E83">
            <v>311631</v>
          </cell>
          <cell r="F83">
            <v>623262</v>
          </cell>
          <cell r="K83">
            <v>623262</v>
          </cell>
        </row>
        <row r="84">
          <cell r="B84" t="str">
            <v>150AX100A</v>
          </cell>
          <cell r="C84">
            <v>4</v>
          </cell>
          <cell r="D84" t="str">
            <v>EA</v>
          </cell>
          <cell r="E84">
            <v>354147</v>
          </cell>
          <cell r="F84">
            <v>1416588</v>
          </cell>
          <cell r="K84">
            <v>1416588</v>
          </cell>
        </row>
        <row r="85">
          <cell r="B85" t="str">
            <v>200AX25A</v>
          </cell>
          <cell r="C85">
            <v>6</v>
          </cell>
          <cell r="D85" t="str">
            <v>EA</v>
          </cell>
          <cell r="E85">
            <v>529469</v>
          </cell>
          <cell r="F85">
            <v>3176814</v>
          </cell>
          <cell r="K85">
            <v>3176814</v>
          </cell>
        </row>
        <row r="86">
          <cell r="B86" t="str">
            <v>200AX32A</v>
          </cell>
          <cell r="C86">
            <v>2</v>
          </cell>
          <cell r="D86" t="str">
            <v>EA</v>
          </cell>
          <cell r="E86">
            <v>529469</v>
          </cell>
          <cell r="F86">
            <v>1058938</v>
          </cell>
          <cell r="K86">
            <v>1058938</v>
          </cell>
        </row>
        <row r="87">
          <cell r="B87" t="str">
            <v>200AX40A</v>
          </cell>
          <cell r="C87">
            <v>4</v>
          </cell>
          <cell r="D87" t="str">
            <v>EA</v>
          </cell>
          <cell r="E87">
            <v>529469</v>
          </cell>
          <cell r="F87">
            <v>2117876</v>
          </cell>
          <cell r="K87">
            <v>2117876</v>
          </cell>
        </row>
        <row r="88">
          <cell r="B88" t="str">
            <v>200AX65A</v>
          </cell>
          <cell r="C88">
            <v>2</v>
          </cell>
          <cell r="D88" t="str">
            <v>EA</v>
          </cell>
          <cell r="E88">
            <v>529469</v>
          </cell>
          <cell r="F88">
            <v>1058938</v>
          </cell>
          <cell r="K88">
            <v>1058938</v>
          </cell>
        </row>
        <row r="89">
          <cell r="B89" t="str">
            <v>200AX80A</v>
          </cell>
          <cell r="C89">
            <v>2</v>
          </cell>
          <cell r="D89" t="str">
            <v>EA</v>
          </cell>
          <cell r="E89">
            <v>529469</v>
          </cell>
          <cell r="F89">
            <v>1058938</v>
          </cell>
          <cell r="K89">
            <v>1058938</v>
          </cell>
        </row>
        <row r="90">
          <cell r="B90" t="str">
            <v>200AX125A</v>
          </cell>
          <cell r="C90">
            <v>4</v>
          </cell>
          <cell r="D90" t="str">
            <v>EA</v>
          </cell>
          <cell r="E90">
            <v>529469</v>
          </cell>
          <cell r="F90">
            <v>2117876</v>
          </cell>
          <cell r="K90">
            <v>2117876</v>
          </cell>
        </row>
        <row r="91">
          <cell r="B91" t="str">
            <v>250AX32A</v>
          </cell>
          <cell r="C91">
            <v>2</v>
          </cell>
          <cell r="D91" t="str">
            <v>EA</v>
          </cell>
          <cell r="E91">
            <v>666797</v>
          </cell>
          <cell r="F91">
            <v>1333594</v>
          </cell>
          <cell r="K91">
            <v>1333594</v>
          </cell>
        </row>
        <row r="92">
          <cell r="B92" t="str">
            <v>250AX40A</v>
          </cell>
          <cell r="C92">
            <v>2</v>
          </cell>
          <cell r="D92" t="str">
            <v>EA</v>
          </cell>
          <cell r="E92">
            <v>666797</v>
          </cell>
          <cell r="F92">
            <v>1333594</v>
          </cell>
          <cell r="K92">
            <v>1333594</v>
          </cell>
        </row>
        <row r="93">
          <cell r="B93" t="str">
            <v>250AX80A</v>
          </cell>
          <cell r="C93">
            <v>4</v>
          </cell>
          <cell r="D93" t="str">
            <v>EA</v>
          </cell>
          <cell r="E93">
            <v>666797</v>
          </cell>
          <cell r="F93">
            <v>2667188</v>
          </cell>
          <cell r="K93">
            <v>2667188</v>
          </cell>
        </row>
        <row r="94">
          <cell r="B94" t="str">
            <v>250AX100A</v>
          </cell>
          <cell r="C94">
            <v>4</v>
          </cell>
          <cell r="D94" t="str">
            <v>EA</v>
          </cell>
          <cell r="E94">
            <v>666797</v>
          </cell>
          <cell r="F94">
            <v>2667188</v>
          </cell>
          <cell r="K94">
            <v>2667188</v>
          </cell>
        </row>
        <row r="95">
          <cell r="B95" t="str">
            <v>250AX150A</v>
          </cell>
          <cell r="C95">
            <v>2</v>
          </cell>
          <cell r="D95" t="str">
            <v>EA</v>
          </cell>
          <cell r="E95">
            <v>666797</v>
          </cell>
          <cell r="F95">
            <v>1333594</v>
          </cell>
          <cell r="K95">
            <v>1333594</v>
          </cell>
        </row>
        <row r="96">
          <cell r="B96" t="str">
            <v>300AX32A</v>
          </cell>
          <cell r="C96">
            <v>6</v>
          </cell>
          <cell r="D96" t="str">
            <v>EA</v>
          </cell>
          <cell r="E96">
            <v>792986</v>
          </cell>
          <cell r="F96">
            <v>4757916</v>
          </cell>
          <cell r="K96">
            <v>4757916</v>
          </cell>
        </row>
        <row r="97">
          <cell r="B97" t="str">
            <v>300AX65A</v>
          </cell>
          <cell r="C97">
            <v>2</v>
          </cell>
          <cell r="D97" t="str">
            <v>EA</v>
          </cell>
          <cell r="E97">
            <v>792986</v>
          </cell>
          <cell r="F97">
            <v>1585972</v>
          </cell>
          <cell r="K97">
            <v>1585972</v>
          </cell>
        </row>
        <row r="98">
          <cell r="B98" t="str">
            <v>300AX100A</v>
          </cell>
          <cell r="C98">
            <v>2</v>
          </cell>
          <cell r="D98" t="str">
            <v>EA</v>
          </cell>
          <cell r="E98">
            <v>792986</v>
          </cell>
          <cell r="F98">
            <v>1585972</v>
          </cell>
          <cell r="K98">
            <v>1585972</v>
          </cell>
        </row>
        <row r="99">
          <cell r="A99" t="str">
            <v>PI-TEE 재료비 계</v>
          </cell>
          <cell r="K99">
            <v>31736332</v>
          </cell>
        </row>
        <row r="101">
          <cell r="A101" t="str">
            <v xml:space="preserve">      7) WELDOLET</v>
          </cell>
        </row>
        <row r="102">
          <cell r="B102" t="str">
            <v>65A</v>
          </cell>
          <cell r="C102">
            <v>14</v>
          </cell>
          <cell r="D102" t="str">
            <v>EA</v>
          </cell>
          <cell r="E102">
            <v>16520</v>
          </cell>
          <cell r="F102">
            <v>231280</v>
          </cell>
          <cell r="K102">
            <v>231280</v>
          </cell>
        </row>
        <row r="103">
          <cell r="A103" t="str">
            <v>WELDOLET 재료비 계</v>
          </cell>
          <cell r="K103">
            <v>231280</v>
          </cell>
        </row>
        <row r="105">
          <cell r="A105" t="str">
            <v xml:space="preserve">      8) FITTING</v>
          </cell>
        </row>
        <row r="106">
          <cell r="A106" t="str">
            <v>45 ELL</v>
          </cell>
          <cell r="B106" t="str">
            <v>650A</v>
          </cell>
          <cell r="C106">
            <v>2</v>
          </cell>
          <cell r="D106" t="str">
            <v>EA</v>
          </cell>
          <cell r="E106">
            <v>580650</v>
          </cell>
          <cell r="F106">
            <v>1161300</v>
          </cell>
          <cell r="K106">
            <v>1161300</v>
          </cell>
        </row>
        <row r="107">
          <cell r="A107" t="str">
            <v>90 ELL S</v>
          </cell>
          <cell r="B107" t="str">
            <v>300A</v>
          </cell>
          <cell r="C107">
            <v>5</v>
          </cell>
          <cell r="D107" t="str">
            <v>EA</v>
          </cell>
          <cell r="E107">
            <v>88800</v>
          </cell>
          <cell r="F107">
            <v>444000</v>
          </cell>
          <cell r="K107">
            <v>444000</v>
          </cell>
        </row>
        <row r="108">
          <cell r="A108" t="str">
            <v>90 ELL</v>
          </cell>
          <cell r="B108" t="str">
            <v>1000A</v>
          </cell>
          <cell r="C108">
            <v>6</v>
          </cell>
          <cell r="D108" t="str">
            <v>EA</v>
          </cell>
          <cell r="E108">
            <v>2461140</v>
          </cell>
          <cell r="F108">
            <v>14766840</v>
          </cell>
          <cell r="K108">
            <v>14766840</v>
          </cell>
        </row>
        <row r="109">
          <cell r="A109" t="str">
            <v>TEE</v>
          </cell>
          <cell r="B109" t="str">
            <v>550AX300A</v>
          </cell>
          <cell r="C109">
            <v>2</v>
          </cell>
          <cell r="D109" t="str">
            <v>EA</v>
          </cell>
          <cell r="E109">
            <v>403970</v>
          </cell>
          <cell r="F109">
            <v>807940</v>
          </cell>
          <cell r="K109">
            <v>807940</v>
          </cell>
        </row>
        <row r="110">
          <cell r="B110" t="str">
            <v>650A</v>
          </cell>
          <cell r="C110">
            <v>4</v>
          </cell>
          <cell r="D110" t="str">
            <v>EA</v>
          </cell>
          <cell r="E110">
            <v>792000</v>
          </cell>
          <cell r="F110">
            <v>3168000</v>
          </cell>
          <cell r="K110">
            <v>3168000</v>
          </cell>
        </row>
        <row r="111">
          <cell r="A111" t="str">
            <v>FITTING 재료비 계</v>
          </cell>
          <cell r="K111">
            <v>20348080</v>
          </cell>
        </row>
        <row r="113">
          <cell r="A113" t="str">
            <v xml:space="preserve">      9) FLANGE</v>
          </cell>
        </row>
        <row r="114">
          <cell r="B114" t="str">
            <v>650A</v>
          </cell>
          <cell r="C114">
            <v>4</v>
          </cell>
          <cell r="D114" t="str">
            <v>EA</v>
          </cell>
          <cell r="E114">
            <v>550260</v>
          </cell>
          <cell r="F114">
            <v>2201040</v>
          </cell>
          <cell r="K114">
            <v>2201040</v>
          </cell>
        </row>
        <row r="115">
          <cell r="A115" t="str">
            <v>BLIND</v>
          </cell>
          <cell r="B115" t="str">
            <v>650A</v>
          </cell>
          <cell r="C115">
            <v>2</v>
          </cell>
          <cell r="D115" t="str">
            <v>EA</v>
          </cell>
          <cell r="E115">
            <v>506640</v>
          </cell>
          <cell r="F115">
            <v>1013280</v>
          </cell>
          <cell r="K115">
            <v>1013280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업무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조도계산서 (도서)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중기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지반선"/>
      <sheetName val="#REF"/>
      <sheetName val="성곽내역서"/>
      <sheetName val="내역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테두리제목"/>
      <sheetName val="표지"/>
      <sheetName val="간지"/>
      <sheetName val="제출문"/>
      <sheetName val="목차"/>
      <sheetName val="원가계산의결과"/>
      <sheetName val="원가계산의개요"/>
      <sheetName val="1안"/>
      <sheetName val="내역서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N賃率-職"/>
      <sheetName val="간선계산"/>
      <sheetName val="기안"/>
      <sheetName val="갑지"/>
      <sheetName val="견적서"/>
      <sheetName val="내역서"/>
      <sheetName val="부대공Ⅱ"/>
      <sheetName val="설계내역서"/>
      <sheetName val="ITB COST"/>
      <sheetName val="손익분석"/>
      <sheetName val="일반공사"/>
      <sheetName val="JUCK"/>
      <sheetName val="98지급계획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견적조건"/>
      <sheetName val="견적조건(을지)"/>
      <sheetName val="대구실행"/>
      <sheetName val="Baby일위대가"/>
      <sheetName val="일위대가"/>
      <sheetName val="을"/>
      <sheetName val="0.집계"/>
      <sheetName val="1.수변전설비공사"/>
      <sheetName val="FILE1"/>
      <sheetName val="입찰안"/>
      <sheetName val="표지 (2)"/>
      <sheetName val="매립"/>
      <sheetName val="ITEM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직노"/>
      <sheetName val="실행내역"/>
      <sheetName val="DATA"/>
      <sheetName val="200"/>
      <sheetName val="단가산출"/>
      <sheetName val="기초단가"/>
      <sheetName val="을지"/>
      <sheetName val="인건비"/>
      <sheetName val="연습"/>
      <sheetName val="대치판정"/>
      <sheetName val="노무비"/>
      <sheetName val="전선 및 전선관"/>
      <sheetName val="부하계산서"/>
      <sheetName val="MOTOR"/>
      <sheetName val="자재단가"/>
      <sheetName val="3-1.CB"/>
      <sheetName val="아산추가1220"/>
      <sheetName val="당초"/>
      <sheetName val="구역화물"/>
      <sheetName val="단가일람"/>
      <sheetName val="CTEMCOST"/>
      <sheetName val="말뚝지지력산정"/>
      <sheetName val="수량"/>
      <sheetName val="Macro1"/>
      <sheetName val="내역(설계)"/>
      <sheetName val="내역"/>
      <sheetName val="금리계산"/>
      <sheetName val="원가계산서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설계예산서"/>
      <sheetName val="수량집계"/>
      <sheetName val="토목"/>
      <sheetName val="가로등내역서"/>
      <sheetName val="목차"/>
      <sheetName val="BQ"/>
      <sheetName val="정부노임단가"/>
      <sheetName val="조명율표"/>
      <sheetName val="수량산출서"/>
      <sheetName val="2000.11월설계내역"/>
      <sheetName val="#REF"/>
      <sheetName val="단가"/>
      <sheetName val="총괄표"/>
      <sheetName val="터파기및재료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조도계산서 (도서)"/>
      <sheetName val="가로등부표"/>
      <sheetName val="LOPCALC"/>
      <sheetName val="재료"/>
      <sheetName val="식생블럭단위수량"/>
      <sheetName val="MAIN_TABLE"/>
      <sheetName val="1.설계조건"/>
      <sheetName val="제경비율"/>
      <sheetName val="1.수인터널"/>
      <sheetName val="일위대가목차"/>
      <sheetName val="2F 회의실견적(5_14 일대)"/>
      <sheetName val="재집"/>
      <sheetName val="직재"/>
      <sheetName val="제-노임"/>
      <sheetName val="제직재"/>
      <sheetName val="AIR SHOWER(3인용)"/>
      <sheetName val="포장공"/>
      <sheetName val="신우"/>
      <sheetName val="I一般比"/>
      <sheetName val="발신정보"/>
      <sheetName val="J直材4"/>
      <sheetName val="기본일위"/>
      <sheetName val="준검 내역서"/>
      <sheetName val="부하(성남)"/>
      <sheetName val="연부97-1"/>
      <sheetName val="갑지1"/>
      <sheetName val="입찰보고"/>
      <sheetName val="XL4Poppy"/>
      <sheetName val="우배수"/>
      <sheetName val="001"/>
      <sheetName val="단가조사"/>
      <sheetName val="대비"/>
      <sheetName val="48전력선로일위"/>
      <sheetName val="부대내역"/>
      <sheetName val="보차도경계석"/>
      <sheetName val="토공"/>
      <sheetName val="인건-측정"/>
      <sheetName val="DANGA"/>
      <sheetName val="본공사"/>
      <sheetName val="설계명세서"/>
      <sheetName val="예산명세서"/>
      <sheetName val="자료입력"/>
      <sheetName val="자재"/>
      <sheetName val="노무비단가"/>
      <sheetName val="점수계산1-2"/>
      <sheetName val="BID"/>
      <sheetName val="부대공사비"/>
      <sheetName val="현장관리비집계표"/>
      <sheetName val="일위대가(가설)"/>
      <sheetName val="기초코드"/>
      <sheetName val="98NS-N"/>
      <sheetName val="수량산출"/>
      <sheetName val="unit"/>
      <sheetName val="차수공개요"/>
      <sheetName val="교각1"/>
      <sheetName val="실행내역서"/>
      <sheetName val="WORK"/>
      <sheetName val="실행철강하도"/>
      <sheetName val="내역서2안"/>
      <sheetName val="소야공정계획표"/>
      <sheetName val="단가 및 재료비"/>
      <sheetName val="봉양~조차장간고하개명(신설)"/>
      <sheetName val="주상도"/>
      <sheetName val="6호기"/>
      <sheetName val="INPUT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본선차로수량집계표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타공종이기"/>
      <sheetName val="수입"/>
      <sheetName val="수주현황2월"/>
      <sheetName val="토공유동표"/>
      <sheetName val="교각계산"/>
      <sheetName val="단면 (2)"/>
      <sheetName val="직공비"/>
      <sheetName val="ASP포장"/>
      <sheetName val="단가산출서(기계)"/>
      <sheetName val="내역서(전기)"/>
      <sheetName val="3BL공동구 수량"/>
      <sheetName val="일위대가표"/>
      <sheetName val="에너지동"/>
      <sheetName val="Total"/>
      <sheetName val="스톱로그내역"/>
      <sheetName val="데이타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 계"/>
      <sheetName val="JUCKEYK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량산출서"/>
      <sheetName val="단가 "/>
      <sheetName val="노임"/>
      <sheetName val="율촌법률사무소2내역"/>
      <sheetName val="중기일위대가"/>
      <sheetName val="49-119"/>
      <sheetName val="설직재-1"/>
      <sheetName val="노원열병합  건축공사기성내역서"/>
      <sheetName val="공종별내역서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전선"/>
      <sheetName val="CABLE"/>
      <sheetName val="철거산출근거"/>
      <sheetName val="설비내역서"/>
      <sheetName val="건축내역서"/>
      <sheetName val="전기내역서"/>
      <sheetName val="총계"/>
      <sheetName val="부대시설"/>
      <sheetName val="Apt내역"/>
      <sheetName val="한강운반비"/>
      <sheetName val="³ëÀÓ"/>
      <sheetName val="경상직원"/>
      <sheetName val="TOT"/>
      <sheetName val="증감대비"/>
      <sheetName val="기계경비(시간당)"/>
      <sheetName val="램머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전기2005"/>
      <sheetName val="통신2005"/>
      <sheetName val="DATA1"/>
      <sheetName val="비교표"/>
      <sheetName val="전기일위대가"/>
      <sheetName val="시설물일위"/>
      <sheetName val="단면(RW1)"/>
      <sheetName val="소비자가"/>
      <sheetName val="ilch"/>
      <sheetName val="22단가(철거)"/>
      <sheetName val="49단가"/>
      <sheetName val="49단가(철거)"/>
      <sheetName val="22단가"/>
      <sheetName val="기둥(원형)"/>
      <sheetName val="과천MAIN"/>
      <sheetName val="터널조도"/>
      <sheetName val="노무비 근거"/>
      <sheetName val="효성CB 1P기초"/>
      <sheetName val="EQ-R1"/>
      <sheetName val="품목"/>
      <sheetName val="2006기계경비산출표"/>
      <sheetName val="일용노임단가"/>
      <sheetName val="Macro(전선)"/>
      <sheetName val="단위단가"/>
      <sheetName val="90.03실행 "/>
      <sheetName val="조명시설"/>
      <sheetName val="3.공통공사대비"/>
      <sheetName val="총괄내역서"/>
      <sheetName val="코드표"/>
      <sheetName val="Sheet1 (2)"/>
      <sheetName val="역T형교대(말뚝기초)"/>
      <sheetName val="BID-도로"/>
      <sheetName val="전차선로 물량표"/>
      <sheetName val="공통(20-91)"/>
      <sheetName val="계수시트"/>
      <sheetName val="내력서"/>
      <sheetName val="차액보증"/>
      <sheetName val="단"/>
      <sheetName val="지주목시비량산출서"/>
      <sheetName val="CA지입"/>
      <sheetName val="Sheet17"/>
      <sheetName val="U-TYPE(1)"/>
      <sheetName val="맨홀"/>
      <sheetName val="금호"/>
      <sheetName val="적용공정"/>
      <sheetName val="L_RPTB02_01"/>
      <sheetName val="96보완계획7.12"/>
      <sheetName val="Macro2"/>
      <sheetName val="PROJECT BRIEF"/>
      <sheetName val="내역서 (2)"/>
      <sheetName val="지진시"/>
      <sheetName val="접지수량"/>
      <sheetName val="20관리비율"/>
      <sheetName val="입적표"/>
      <sheetName val="L_RPTA05_목록"/>
      <sheetName val="6PILE  (돌출)"/>
      <sheetName val="연결임시"/>
      <sheetName val="계산식"/>
      <sheetName val="가도공"/>
      <sheetName val="SG"/>
      <sheetName val="DATE"/>
      <sheetName val="ELECTRIC"/>
      <sheetName val="SCHEDULE"/>
      <sheetName val="일반수량"/>
      <sheetName val="99총공사내역서"/>
      <sheetName val="철거집계"/>
      <sheetName val="토적표"/>
      <sheetName val="36신설수량"/>
      <sheetName val="소요자재"/>
      <sheetName val="노무산출서"/>
      <sheetName val="ETC"/>
      <sheetName val="자재대"/>
      <sheetName val="통장출금액"/>
      <sheetName val="기계경비시간당손료목록"/>
      <sheetName val="동력부하(도산)"/>
      <sheetName val="일위대가표(유단가)"/>
      <sheetName val="가감수량"/>
      <sheetName val="맨홀수량산출"/>
      <sheetName val="공구원가계산"/>
      <sheetName val="2000전체분"/>
      <sheetName val="입찰결과(DATA)"/>
      <sheetName val="예산갑지"/>
      <sheetName val="상수도토공집계표"/>
      <sheetName val="점검총괄"/>
      <sheetName val="단가목록"/>
      <sheetName val="물량표"/>
      <sheetName val="CABLE SIZE-3"/>
      <sheetName val="자재목록"/>
      <sheetName val="연결관산출조서"/>
      <sheetName val="투찰내역"/>
      <sheetName val="9811"/>
      <sheetName val="기자재대비표"/>
      <sheetName val="인사자료총집계"/>
      <sheetName val="1단계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단가대비표"/>
      <sheetName val="대비내역"/>
      <sheetName val="70%"/>
      <sheetName val="1,2공구원가계산서"/>
      <sheetName val="2공구산출내역"/>
      <sheetName val="1공구산출내역서"/>
      <sheetName val="MBR9"/>
      <sheetName val="단면"/>
      <sheetName val="단면가정"/>
      <sheetName val="1차증가원가계산"/>
      <sheetName val="설계조건"/>
      <sheetName val="날개벽(TYPE3)"/>
      <sheetName val="동원(3)"/>
      <sheetName val="예정(3)"/>
      <sheetName val="주형"/>
      <sheetName val="간접1"/>
      <sheetName val="입출재고현황 (2)"/>
      <sheetName val="변경비교-을"/>
      <sheetName val="우수맨홀공제단위수량"/>
      <sheetName val="돌망태단위수량"/>
      <sheetName val="EQUIP-H"/>
      <sheetName val="경비_원본"/>
      <sheetName val="BASIC (2)"/>
      <sheetName val=" 상부공통집계(총괄)"/>
      <sheetName val="AS포장복구 "/>
      <sheetName val="총괄집계표"/>
      <sheetName val="BOX전기내역"/>
      <sheetName val="견적의뢰서"/>
      <sheetName val="말뚝물량"/>
      <sheetName val="견적대비"/>
      <sheetName val="ABUT수량-A1"/>
      <sheetName val="9-1차이내역"/>
      <sheetName val="PO-BOQ"/>
      <sheetName val="옹벽수량집계"/>
      <sheetName val="1SPAN"/>
      <sheetName val="의왕내역"/>
      <sheetName val="VA_code"/>
      <sheetName val="공종별원가계산"/>
      <sheetName val="말고개터널조명전압강하"/>
      <sheetName val="A-4"/>
      <sheetName val="IMP(MAIN)"/>
      <sheetName val="IMP (REACTOR)"/>
      <sheetName val="오산갈곳"/>
      <sheetName val="맨홀수량집계"/>
      <sheetName val="1.설계기준"/>
      <sheetName val="현황CODE"/>
      <sheetName val="손익현황"/>
      <sheetName val="3차설계"/>
      <sheetName val="밸브설치"/>
      <sheetName val="3.바닥판설계"/>
      <sheetName val="안정계산"/>
      <sheetName val="단면검토"/>
      <sheetName val="물가자료"/>
      <sheetName val="품의서"/>
      <sheetName val="물가시세"/>
      <sheetName val="전신환매도율"/>
      <sheetName val="EACT10"/>
      <sheetName val="방음벽기초(H=4m)"/>
      <sheetName val="외주"/>
      <sheetName val="제품별"/>
      <sheetName val="Macro(차단기)"/>
      <sheetName val="구조물철거타공정이월"/>
      <sheetName val="부속동"/>
      <sheetName val="조경일람"/>
      <sheetName val="일위대가목록"/>
      <sheetName val="하수급견적대비"/>
      <sheetName val="참조-(1)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집계표"/>
      <sheetName val="수로교총재료집계"/>
      <sheetName val="약품설비"/>
      <sheetName val="5.정산서"/>
      <sheetName val="공사별 가중치 산출근거(토목)"/>
      <sheetName val="가중치근거(조경)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C3"/>
      <sheetName val="단  가  대  비  표"/>
      <sheetName val="일  위  대  가  목  록"/>
      <sheetName val="MANUFACTORY"/>
      <sheetName val="강북라우터"/>
      <sheetName val="전체"/>
      <sheetName val="3련 BOX"/>
      <sheetName val="토목주소"/>
      <sheetName val="프랜트면허"/>
      <sheetName val="경산"/>
      <sheetName val="SLAB&quot;1&quot;"/>
      <sheetName val="품셈"/>
      <sheetName val="1공구 건정토건 토공"/>
      <sheetName val=" 총괄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EQUIPMENT -2"/>
      <sheetName val="고분전시관"/>
      <sheetName val="설비"/>
      <sheetName val="빌딩 안내"/>
      <sheetName val="데리네이타현황"/>
      <sheetName val="공비대비"/>
      <sheetName val="교대(A1-A2)"/>
      <sheetName val="12월31일"/>
      <sheetName val="간접"/>
      <sheetName val="96정변2"/>
      <sheetName val="화재 탐지 설비"/>
      <sheetName val="적상기초자료"/>
      <sheetName val="단위수량"/>
      <sheetName val="맨홀토공수량"/>
      <sheetName val="사원등록"/>
      <sheetName val="호봉 (2)"/>
      <sheetName val="자재집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고등학교"/>
      <sheetName val="연결관암거"/>
      <sheetName val="인건비 "/>
      <sheetName val="검사조서"/>
      <sheetName val="집계(총괄)"/>
      <sheetName val="구성비"/>
      <sheetName val="실적보고"/>
      <sheetName val="흄관수량"/>
      <sheetName val="TABLE"/>
      <sheetName val="TEL"/>
      <sheetName val="예산조서(무선)"/>
      <sheetName val="단면별연장"/>
      <sheetName val="주사무실종합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가시설흙막이"/>
      <sheetName val="내역서(토목)"/>
      <sheetName val="건설장비기초단가"/>
      <sheetName val="부하LOAD"/>
      <sheetName val="시중노임단가"/>
      <sheetName val="건축내역"/>
      <sheetName val="기본DATA"/>
      <sheetName val="합천내역"/>
      <sheetName val="노무비산출"/>
      <sheetName val="대외공문"/>
      <sheetName val="BJJIN"/>
      <sheetName val="DWPM"/>
      <sheetName val="2000년 공정표"/>
      <sheetName val="유첨#2"/>
      <sheetName val="보합"/>
      <sheetName val="1공구(을)"/>
      <sheetName val="교통대책내역"/>
      <sheetName val="대공종"/>
      <sheetName val="보할공정"/>
      <sheetName val="BOQ(전체)"/>
      <sheetName val="변경내역을"/>
      <sheetName val="사전공사"/>
      <sheetName val="개요"/>
      <sheetName val="BOQ"/>
      <sheetName val="본부소개"/>
      <sheetName val="기초자료"/>
      <sheetName val="여과지동"/>
      <sheetName val="내역표지"/>
      <sheetName val="내역총괄"/>
      <sheetName val="내역총괄2"/>
      <sheetName val="내역총괄3"/>
      <sheetName val="고창터널(고창방향)"/>
      <sheetName val=" 견적서"/>
      <sheetName val="현관"/>
      <sheetName val="NYS"/>
      <sheetName val="노임변동률"/>
      <sheetName val="조건"/>
      <sheetName val="COMPRESSOR"/>
      <sheetName val="펌프장수량산출(토)"/>
      <sheetName val="EP0618"/>
      <sheetName val="금액내역서"/>
      <sheetName val="암거날개벽재료집계"/>
      <sheetName val="플랜트 설치"/>
      <sheetName val="총수량집계표"/>
      <sheetName val="기계경비일람"/>
      <sheetName val="연령현황"/>
      <sheetName val="단가비교표 (계측제어)"/>
      <sheetName val="YES-T"/>
      <sheetName val="TYPE-A"/>
      <sheetName val="1._x0018_변전설비"/>
      <sheetName val="실행"/>
      <sheetName val="백암비스타내역"/>
      <sheetName val="기자재비"/>
      <sheetName val="현장관리비내역서"/>
      <sheetName val="포장복구집계"/>
      <sheetName val="단가조사-1"/>
      <sheetName val="단가조사-2"/>
      <sheetName val="BSD (2)"/>
      <sheetName val="지하1층"/>
      <sheetName val="견적서1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FOOTING단면력"/>
      <sheetName val="분전함신설"/>
      <sheetName val="접지1종"/>
      <sheetName val="집수정(600-700)"/>
      <sheetName val="구리토평1전기"/>
      <sheetName val="세부내역"/>
      <sheetName val="세목전체"/>
      <sheetName val="관접합및부설"/>
      <sheetName val="Oper Amount"/>
      <sheetName val="날개벽수량표"/>
      <sheetName val="입력변수"/>
      <sheetName val="산#2-1 (2)"/>
      <sheetName val="주재료비"/>
      <sheetName val="설계요율"/>
      <sheetName val="9GNG운반"/>
      <sheetName val="내역서(전체)"/>
      <sheetName val="TRE TABLE"/>
      <sheetName val="세부견적서(DAS Call Back)"/>
      <sheetName val="기계경비및산출근거서"/>
      <sheetName val="4.전기"/>
      <sheetName val="명세서"/>
      <sheetName val="별표"/>
      <sheetName val="3.내역서"/>
      <sheetName val="두앙"/>
      <sheetName val="토공정보"/>
      <sheetName val="2"/>
      <sheetName val="전기설계변경"/>
      <sheetName val="1차 내역서"/>
      <sheetName val="기계설비"/>
      <sheetName val="MIJIBI"/>
      <sheetName val="건축직"/>
      <sheetName val="guard(mac)"/>
      <sheetName val="단가조사서"/>
      <sheetName val="적용(기계)"/>
      <sheetName val="Mc1"/>
      <sheetName val="2000,9월 일위"/>
      <sheetName val="물량산출근거"/>
      <sheetName val="토목내역"/>
      <sheetName val="CONCRETE"/>
      <sheetName val="설산1.나"/>
      <sheetName val="본사S"/>
      <sheetName val="전압강하계산"/>
      <sheetName val="D-3503"/>
      <sheetName val="여흥"/>
      <sheetName val="노임이"/>
      <sheetName val="A갑지"/>
      <sheetName val="대림산업"/>
      <sheetName val="BabyÀÏÀ§´ë°¡"/>
      <sheetName val="NìüëÒ-òÅ"/>
      <sheetName val="°£¼±°è»ê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전기"/>
      <sheetName val="현장지지물물량"/>
      <sheetName val="WEON"/>
      <sheetName val="경상"/>
      <sheetName val="가설"/>
      <sheetName val="wall"/>
      <sheetName val="보호"/>
      <sheetName val="교각별철근수량집계표"/>
      <sheetName val="COVER"/>
      <sheetName val="과세내역(세부)"/>
      <sheetName val="저"/>
      <sheetName val="MEXICO-C"/>
      <sheetName val="다이꾸"/>
      <sheetName val="AILC004"/>
      <sheetName val="HRSG SMALL07220"/>
      <sheetName val="사각맨홀"/>
      <sheetName val="LP-S"/>
      <sheetName val="토공(우물통,기타) "/>
      <sheetName val="개소별수량산출"/>
      <sheetName val="표준안전집계"/>
      <sheetName val="표준안전내역"/>
      <sheetName val="성남여성복지내역"/>
      <sheetName val="(A)내역서"/>
      <sheetName val="약품공급2"/>
      <sheetName val="간지"/>
      <sheetName val="DB"/>
      <sheetName val="신공항A-9(원가수정)"/>
      <sheetName val="진우+대광"/>
      <sheetName val="수안보-MBR1"/>
      <sheetName val="입력DATA"/>
      <sheetName val="동해title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설명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갑지(추정)"/>
      <sheetName val="유동표(변경)"/>
      <sheetName val="준공조서"/>
      <sheetName val="공사준공계"/>
      <sheetName val="준공검사보고서"/>
      <sheetName val="L형옹벽측구"/>
      <sheetName val="경비2내역"/>
      <sheetName val="일위대가표 (2)"/>
      <sheetName val="REACTION(USD지진시)"/>
      <sheetName val="안정검토"/>
      <sheetName val="REACTION(USE평시)"/>
      <sheetName val="Testing"/>
      <sheetName val="계화배수"/>
      <sheetName val="방음벽 기초 일반수량"/>
      <sheetName val="I.설계조건"/>
      <sheetName val="부재력정리"/>
      <sheetName val="BLOCK(1)"/>
      <sheetName val="단면치수"/>
      <sheetName val="NEYOK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산출(전주P7)"/>
      <sheetName val="변경총괄지(1)"/>
      <sheetName val="표층포설및다짐"/>
      <sheetName val="관리,공감"/>
      <sheetName val="효동"/>
      <sheetName val="INMD1198"/>
      <sheetName val="INFG1198"/>
      <sheetName val="골재산출"/>
      <sheetName val="샘플표지"/>
      <sheetName val="실행간접비용"/>
      <sheetName val="2002하반기노임기준"/>
      <sheetName val="본부장"/>
      <sheetName val="내역서(삼호)"/>
      <sheetName val="MFAB"/>
      <sheetName val="MFRT"/>
      <sheetName val="MPKG"/>
      <sheetName val="MPRD"/>
      <sheetName val="일위"/>
      <sheetName val="인수공규격"/>
      <sheetName val="공종"/>
      <sheetName val="경율산정"/>
      <sheetName val="개별직종노임단가(2005.1)"/>
      <sheetName val="맨홀수량"/>
      <sheetName val="PIPE"/>
      <sheetName val="케이블"/>
      <sheetName val="98수문일위"/>
      <sheetName val="시공계획"/>
      <sheetName val="대창(함평)-창열"/>
      <sheetName val="대창(장성)"/>
      <sheetName val="Macro3"/>
      <sheetName val="건축"/>
      <sheetName val="공사비집계"/>
      <sheetName val="TYPE-U800"/>
      <sheetName val="공사내역"/>
      <sheetName val="공통비"/>
      <sheetName val="VENDOR LIST"/>
      <sheetName val="소운반"/>
      <sheetName val="품셈표"/>
      <sheetName val="일위대가-1"/>
      <sheetName val="관로"/>
      <sheetName val="설계내역(2001)"/>
      <sheetName val="일_x0007__x0006__x0003__x0004__x0007_"/>
      <sheetName val="_x0000__x0005__x0000__x0004__x0000__x0008__x0000__x0005__x0000__x0008_"/>
      <sheetName val="토량1-1"/>
      <sheetName val="제수변수량"/>
      <sheetName val="공기변수량"/>
      <sheetName val="Data&amp;Result"/>
      <sheetName val="MACRO(MCC)"/>
      <sheetName val="일위대가(출입)"/>
      <sheetName val="단가표"/>
      <sheetName val="s"/>
      <sheetName val="버스운행안내"/>
      <sheetName val="예방접종계획"/>
      <sheetName val="근태계획서"/>
      <sheetName val="도장수량(하1)"/>
      <sheetName val="AS복구"/>
      <sheetName val="중기터파기"/>
      <sheetName val="변수값"/>
      <sheetName val="중기상차"/>
      <sheetName val="견적대비 견적서"/>
      <sheetName val="집1"/>
      <sheetName val="토공계산서(부체도로)"/>
      <sheetName val="월선수금"/>
      <sheetName val="SORCE1"/>
      <sheetName val="가시설단위수량"/>
      <sheetName val="SE-611"/>
      <sheetName val="날개벽"/>
      <sheetName val="자재단가표"/>
      <sheetName val="공종단가"/>
      <sheetName val="재료집계"/>
      <sheetName val="일위대가(계측기설치)"/>
      <sheetName val="48일위"/>
      <sheetName val="실행갑지"/>
      <sheetName val="견적990322"/>
      <sheetName val="금액결정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woo(mac)"/>
      <sheetName val="종합기별"/>
      <sheetName val="노무비명세서"/>
      <sheetName val="소요자재명세서"/>
      <sheetName val="아파트기별"/>
      <sheetName val="공리일"/>
      <sheetName val="경상비"/>
      <sheetName val="피벗테이블데이터분석"/>
      <sheetName val="적용단위길이"/>
      <sheetName val="CB"/>
      <sheetName val="CS2"/>
      <sheetName val="통신물량"/>
      <sheetName val="가설공사내역"/>
      <sheetName val="현대물량"/>
      <sheetName val="산출내역서"/>
      <sheetName val="위치조서"/>
      <sheetName val="등록자료"/>
      <sheetName val="입력정보"/>
      <sheetName val="대림경상68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/>
      <sheetData sheetId="1022"/>
      <sheetData sheetId="1023"/>
      <sheetData sheetId="1024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980226 패션MESA빌딩"/>
      <sheetName val="#REF"/>
      <sheetName val="WEIGHT LIST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  <sheetName val="도"/>
      <sheetName val="자재단가"/>
      <sheetName val="S0"/>
      <sheetName val="총괄표"/>
      <sheetName val="제조원가계산서(SS-1)"/>
      <sheetName val="운반비원가계산"/>
      <sheetName val="조도계산"/>
      <sheetName val="HVAC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자료업체"/>
      <sheetName val="비율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  <sheetName val="J直材4"/>
      <sheetName val="노임-컨벤션 Audio"/>
      <sheetName val="노임-컨벤션 Video"/>
      <sheetName val="RESOURCE"/>
      <sheetName val="수압집계"/>
      <sheetName val="내역서"/>
      <sheetName val="갑지"/>
      <sheetName val="I一般比"/>
      <sheetName val="공량산출서"/>
      <sheetName val="유기공정"/>
      <sheetName val="원재료출고수량"/>
      <sheetName val="N賃率-職"/>
      <sheetName val="제-노임"/>
      <sheetName val="설직재-1"/>
      <sheetName val="매립"/>
      <sheetName val="dt0301"/>
      <sheetName val="dtt0301"/>
      <sheetName val="구역화물"/>
      <sheetName val="단위목록"/>
      <sheetName val="시험비"/>
      <sheetName val="일위대가목록"/>
      <sheetName val="자재단가"/>
      <sheetName val="기계경비목록"/>
      <sheetName val="정SW(원)"/>
      <sheetName val="N賃率_職"/>
      <sheetName val="잡비"/>
      <sheetName val="합의경상"/>
      <sheetName val="9GNG운반"/>
      <sheetName val="요율"/>
      <sheetName val="견적"/>
      <sheetName val="#REF"/>
      <sheetName val="FB25JN"/>
      <sheetName val="내역"/>
      <sheetName val="일위대가 "/>
      <sheetName val="설계명세서"/>
      <sheetName val="계정"/>
      <sheetName val="총괄내역서"/>
      <sheetName val="아파트기별"/>
      <sheetName val="공리일"/>
      <sheetName val="9509"/>
      <sheetName val="신우"/>
      <sheetName val="내역서1999.8최종"/>
      <sheetName val="데이타"/>
      <sheetName val="6호기"/>
      <sheetName val="서울시CCTV"/>
      <sheetName val="설계내역서"/>
      <sheetName val="A 견적"/>
      <sheetName val="일위_파일"/>
      <sheetName val="청천내"/>
      <sheetName val="SAM"/>
      <sheetName val="Total"/>
      <sheetName val="집계표"/>
      <sheetName val="단가 및 재료비"/>
      <sheetName val="중기사용료산출근거"/>
      <sheetName val="기계경비(시간당)"/>
      <sheetName val="연습"/>
      <sheetName val="램머"/>
      <sheetName val="호표"/>
      <sheetName val="공사비"/>
      <sheetName val="수량산출"/>
      <sheetName val="제_노임"/>
      <sheetName val="집계"/>
      <sheetName val="기본일위"/>
      <sheetName val="내역서2안"/>
      <sheetName val="패널"/>
      <sheetName val="직노"/>
      <sheetName val="실행내역"/>
      <sheetName val="본선 토공 분배표"/>
      <sheetName val="경산"/>
      <sheetName val="C3"/>
      <sheetName val="초기화면"/>
      <sheetName val="관급자재"/>
      <sheetName val="기둥(원형)"/>
      <sheetName val="기초공"/>
      <sheetName val="COPING"/>
      <sheetName val="20관리비율"/>
      <sheetName val="1.설계조건"/>
      <sheetName val="제품"/>
      <sheetName val="재고현황"/>
      <sheetName val="견적계산"/>
      <sheetName val="POL6차-PIPING"/>
      <sheetName val="일위대가"/>
      <sheetName val="설비단가표"/>
      <sheetName val="DATA"/>
      <sheetName val="Sheet5"/>
      <sheetName val="코드"/>
      <sheetName val="제일"/>
      <sheetName val="과천MAIN"/>
      <sheetName val="경"/>
      <sheetName val="연부97-1"/>
      <sheetName val="교각(P1)수량"/>
      <sheetName val="생산수량"/>
      <sheetName val="화재 탐지 설비"/>
      <sheetName val="조도계산서 (도서)"/>
      <sheetName val="갑지(추정)"/>
      <sheetName val="2.대외공문"/>
      <sheetName val="기계경비"/>
      <sheetName val="단가"/>
      <sheetName val="터파기및재료"/>
      <sheetName val="발신정보"/>
      <sheetName val="물량산출근거"/>
      <sheetName val="충주"/>
      <sheetName val="현금,예금명세"/>
      <sheetName val="model master"/>
      <sheetName val="소일위대가코드표"/>
      <sheetName val="부대공Ⅱ"/>
      <sheetName val="견적을지"/>
      <sheetName val="MAT"/>
      <sheetName val="내역(한신APT)"/>
      <sheetName val="input"/>
      <sheetName val="전차선로 물량표"/>
      <sheetName val="01상노임"/>
      <sheetName val="제경집계"/>
      <sheetName val="sw1"/>
      <sheetName val="NOMUBI"/>
      <sheetName val="관급"/>
      <sheetName val="TB-내역서"/>
      <sheetName val="EJ"/>
      <sheetName val="몰탈콘크리트"/>
      <sheetName val="암거단위-1련"/>
      <sheetName val="입력자료(노무비)"/>
      <sheetName val="제경비율"/>
      <sheetName val="준검 내역서"/>
      <sheetName val="총괄목록"/>
      <sheetName val="시중노임단가"/>
      <sheetName val="원가 (2)"/>
      <sheetName val="손익분석"/>
      <sheetName val="배수통관(좌)"/>
      <sheetName val="토공사"/>
      <sheetName val="납부서"/>
      <sheetName val="피벗테이블데이터분석"/>
      <sheetName val="건축"/>
      <sheetName val="투찰(하수)"/>
      <sheetName val="DB"/>
      <sheetName val="관급_File"/>
      <sheetName val="도급"/>
      <sheetName val="공정코드"/>
      <sheetName val="9811"/>
      <sheetName val="ELECTRIC"/>
      <sheetName val="감리을"/>
      <sheetName val="부대단위수량"/>
      <sheetName val="부대tu"/>
      <sheetName val="단위수량"/>
      <sheetName val="시설물일위"/>
      <sheetName val="4차원가계산서"/>
      <sheetName val="식재인부"/>
      <sheetName val="품셈TABLE"/>
      <sheetName val="인건-측정"/>
      <sheetName val="현장관리비"/>
      <sheetName val="철근집계"/>
      <sheetName val="보차도경계석"/>
      <sheetName val="Sheet1"/>
      <sheetName val="건축내역"/>
      <sheetName val="변압기 및 발전기 용량"/>
      <sheetName val="일위목록"/>
      <sheetName val="노임"/>
      <sheetName val="평자재단가"/>
      <sheetName val="공사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총계(1)"/>
      <sheetName val="총계 (2)"/>
      <sheetName val="갑지 (1)"/>
      <sheetName val="원가계산서"/>
      <sheetName val="집계표 "/>
      <sheetName val="공종별집계표"/>
      <sheetName val="내역서"/>
      <sheetName val="갑지 (2)"/>
      <sheetName val="공량산출조서 (동력)"/>
      <sheetName val="공량산출조서 (ISO)"/>
      <sheetName val="공량산출조서(주차관제)"/>
      <sheetName val="단가조사서"/>
      <sheetName val="일위대가(갑)"/>
      <sheetName val="일위대가(을)"/>
      <sheetName val="일위(단가조사)"/>
      <sheetName val="노임현황"/>
      <sheetName val="갑지 (3)"/>
      <sheetName val="PIT동력총괄"/>
      <sheetName val="ISO기초총괄"/>
      <sheetName val="주차관제기초총괄"/>
      <sheetName val="PIT동력기초"/>
      <sheetName val="ISO기초"/>
      <sheetName val="주차관제기초"/>
      <sheetName val="갑지 (4)"/>
      <sheetName val="물량비교표"/>
      <sheetName val="도면"/>
      <sheetName val="원가계산서(동력)"/>
      <sheetName val="원가계산서(의료)"/>
      <sheetName val="원가계산서(주차)"/>
      <sheetName val="산#3-2"/>
      <sheetName val="산#3-1"/>
      <sheetName val="#REF"/>
      <sheetName val="산#3-2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집계"/>
      <sheetName val="내역"/>
      <sheetName val="단가"/>
      <sheetName val="POL6차-PIPING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원가"/>
      <sheetName val="총괄표"/>
      <sheetName val="하조서"/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#REF"/>
      <sheetName val="산#3-2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  <sheetName val="XXXXXX"/>
      <sheetName val="산청"/>
      <sheetName val="수동"/>
      <sheetName val="30mpc본당수량"/>
      <sheetName val="1m당 (2)"/>
      <sheetName val="총괄"/>
      <sheetName val="총괄집계1 (3)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 (2)"/>
      <sheetName val="총괄(30)"/>
      <sheetName val="슬래브(30)"/>
      <sheetName val="옹벽"/>
      <sheetName val="슬래브 (40)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abut집계"/>
      <sheetName val="상-교대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부대공집계(옛날)"/>
      <sheetName val="부대공집계표"/>
      <sheetName val="오수공"/>
      <sheetName val="우수공"/>
      <sheetName val="구내배관"/>
      <sheetName val="BYPASS날개벽"/>
      <sheetName val="Sheet2"/>
      <sheetName val="Sheet3"/>
      <sheetName val="통전1교-A1토공"/>
      <sheetName val="통전1교-A2토공"/>
      <sheetName val="사천2교-A1토공"/>
      <sheetName val="사천2교-A2토공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교대집계"/>
      <sheetName val="총괄토공집계"/>
      <sheetName val="1 line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용수개거 내역수량집계표"/>
      <sheetName val="용수개거연장조서"/>
      <sheetName val="용수개거재료집계표"/>
      <sheetName val="용수개거단위수량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원가계산서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B2BERP"/>
      <sheetName val="총괄표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 refreshError="1"/>
      <sheetData sheetId="116" refreshError="1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 refreshError="1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 refreshError="1"/>
      <sheetData sheetId="292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Cover2"/>
      <sheetName val="B2BERP"/>
      <sheetName val="HARDWARE"/>
      <sheetName val="연습"/>
      <sheetName val="총괄표"/>
    </sheetNames>
    <sheetDataSet>
      <sheetData sheetId="0" refreshError="1"/>
      <sheetData sheetId="1">
        <row r="24">
          <cell r="I24">
            <v>19019</v>
          </cell>
        </row>
      </sheetData>
      <sheetData sheetId="2"/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  <sheetName val="B2BERP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영창26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적용토목"/>
      <sheetName val="내역"/>
      <sheetName val="#REF"/>
      <sheetName val="현장"/>
      <sheetName val="기본일위"/>
      <sheetName val="J直材4"/>
      <sheetName val="MAIN_TABLE"/>
      <sheetName val="I一般比"/>
      <sheetName val="교통대책내역"/>
      <sheetName val="백암비스타내역"/>
      <sheetName val="골재산출"/>
      <sheetName val="지하"/>
      <sheetName val="식재인부"/>
      <sheetName val="6PILE  (돌출)"/>
      <sheetName val="재료"/>
      <sheetName val="N賃率-職"/>
      <sheetName val="설계서"/>
      <sheetName val="asd"/>
      <sheetName val="건축내역"/>
      <sheetName val="예산M11A"/>
      <sheetName val="101동"/>
      <sheetName val="2000년1차"/>
      <sheetName val="2000전체분"/>
      <sheetName val="단가조사"/>
      <sheetName val="설직재-1"/>
      <sheetName val="출자한도"/>
      <sheetName val="KKK"/>
      <sheetName val="기본단가표"/>
      <sheetName val="기초내역서"/>
      <sheetName val="수량산출"/>
      <sheetName val="대가목록표"/>
      <sheetName val="공사비총괄표"/>
      <sheetName val="기초자료"/>
      <sheetName val="3BL공동구 수량"/>
      <sheetName val="본공사"/>
      <sheetName val="요율"/>
      <sheetName val="갑지"/>
      <sheetName val="실행"/>
      <sheetName val="갑지(추정)"/>
      <sheetName val="경산"/>
      <sheetName val="일대-1"/>
      <sheetName val="공사개요(서광주)"/>
      <sheetName val="5공철탑검토표"/>
      <sheetName val="4공철탑검토"/>
      <sheetName val="CTEMCOST"/>
      <sheetName val="산근"/>
      <sheetName val="금액내역서"/>
      <sheetName val="산출근거"/>
      <sheetName val="단가산출"/>
      <sheetName val="대공종"/>
      <sheetName val="물가자료"/>
      <sheetName val="AIR SHOWER(3인용)"/>
      <sheetName val="자료"/>
      <sheetName val="총괄표"/>
      <sheetName val="차수공개요"/>
      <sheetName val="조명율표"/>
      <sheetName val="본체"/>
      <sheetName val="철탑공사"/>
      <sheetName val="연부97-1"/>
      <sheetName val="조건표"/>
      <sheetName val="자갈,시멘트,모래산출"/>
      <sheetName val="산출내역서"/>
      <sheetName val="지질조사"/>
      <sheetName val="교각별철근수량집계표"/>
      <sheetName val="단중표"/>
      <sheetName val="코드표"/>
      <sheetName val="스포회원매출"/>
      <sheetName val="당초"/>
      <sheetName val="Customer Databas"/>
      <sheetName val="노임"/>
      <sheetName val="자재단가"/>
      <sheetName val="견적서"/>
      <sheetName val="예산"/>
      <sheetName val="수주추정"/>
      <sheetName val="식생블럭단위수량"/>
      <sheetName val="노임,재료비"/>
      <sheetName val="토공 total"/>
      <sheetName val="기술부대조건"/>
      <sheetName val="토공(우물통,기타) "/>
      <sheetName val="재료비노무비"/>
      <sheetName val="NYS"/>
      <sheetName val="위생설비"/>
      <sheetName val="Sheet5"/>
      <sheetName val="일위대가목차"/>
      <sheetName val="LF자재단가"/>
      <sheetName val="내역(원안-대안)"/>
      <sheetName val="목록"/>
      <sheetName val="데이타"/>
      <sheetName val="DATA"/>
      <sheetName val="도급기성"/>
      <sheetName val="설비단가표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Sheet6"/>
      <sheetName val="원가 (2)"/>
      <sheetName val="원가계산서"/>
      <sheetName val="노 무 비"/>
      <sheetName val="가설공사"/>
      <sheetName val="내역서(중수)"/>
      <sheetName val="CAT_5"/>
      <sheetName val="단가비교표_공통1"/>
      <sheetName val="48전력선로일위"/>
      <sheetName val="단가표"/>
      <sheetName val="3.2제조설비"/>
      <sheetName val="하이테콤직원"/>
      <sheetName val="CIVIL4"/>
      <sheetName val="내역서 "/>
      <sheetName val="공사직종별노임"/>
      <sheetName val="RE9604"/>
      <sheetName val=" HIT-&gt;HMC 견적(3900)"/>
      <sheetName val="내역서2안"/>
      <sheetName val="특외대"/>
      <sheetName val="중기"/>
      <sheetName val="철거산출근거"/>
      <sheetName val="교수설계"/>
      <sheetName val="견적"/>
      <sheetName val="본체철근표"/>
      <sheetName val="전기일위목록"/>
      <sheetName val="001"/>
      <sheetName val="단위내역서"/>
      <sheetName val="당진1,2호기전선관설치및접지4차공사내역서-을지"/>
      <sheetName val="입찰안"/>
      <sheetName val="율촌법률사무소2내역"/>
      <sheetName val="공사개요"/>
      <sheetName val="6호기"/>
      <sheetName val="금액집계"/>
      <sheetName val="102역사"/>
      <sheetName val="96정변2"/>
      <sheetName val="공통가설"/>
      <sheetName val="내역표지"/>
      <sheetName val="을"/>
      <sheetName val="접지수량"/>
      <sheetName val="노무,재료"/>
      <sheetName val="공통가설공사"/>
      <sheetName val="시설물기초"/>
      <sheetName val=" 냉각수펌프"/>
      <sheetName val="AHU집계"/>
      <sheetName val="1.설계조건"/>
      <sheetName val="ELEC"/>
      <sheetName val="9GNG운반"/>
      <sheetName val="공조기휀"/>
      <sheetName val="시멘트"/>
      <sheetName val="N賃率_職"/>
      <sheetName val="사다리"/>
      <sheetName val="아파트건축"/>
      <sheetName val="조명시설"/>
      <sheetName val="제-노임"/>
      <sheetName val="제직재"/>
      <sheetName val="역공종"/>
      <sheetName val="대치판정"/>
      <sheetName val="원가서"/>
      <sheetName val="노무비"/>
      <sheetName val="도급견적가"/>
      <sheetName val="기계경비(시간당)"/>
      <sheetName val="표지"/>
      <sheetName val="조경일람"/>
      <sheetName val="guard(mac)"/>
      <sheetName val="산출-설비"/>
      <sheetName val="주beam"/>
      <sheetName val="부대공Ⅱ"/>
      <sheetName val="간접1"/>
      <sheetName val="장비가동"/>
      <sheetName val="내역관리1"/>
      <sheetName val="설_(3)"/>
      <sheetName val="설_(2)"/>
      <sheetName val="3BL공동구_수량"/>
      <sheetName val="데리네이타현황"/>
      <sheetName val="내역서(기성청구)"/>
      <sheetName val="총수량집계표"/>
      <sheetName val="제작비추산총괄표"/>
      <sheetName val="갑"/>
      <sheetName val="01상노임"/>
      <sheetName val="백룡교차로"/>
      <sheetName val="산정교차로"/>
      <sheetName val="신영교차로"/>
      <sheetName val="저"/>
      <sheetName val="갑지1"/>
      <sheetName val="전선 및 전선관"/>
      <sheetName val="200"/>
      <sheetName val="카메라"/>
      <sheetName val="일위(철거)"/>
      <sheetName val="내역(설계)"/>
      <sheetName val="Baby일위대가"/>
      <sheetName val="물량표"/>
      <sheetName val="첨부1"/>
      <sheetName val="토공집계표"/>
      <sheetName val="을지"/>
      <sheetName val="단"/>
      <sheetName val="기계공사비집계(원안)"/>
      <sheetName val="DATE"/>
      <sheetName val="토공"/>
      <sheetName val="터파기및재료"/>
      <sheetName val="국내"/>
      <sheetName val="내역서 제출"/>
      <sheetName val="부하자료"/>
      <sheetName val="물량입력"/>
      <sheetName val="E총15"/>
      <sheetName val="약품공급2"/>
      <sheetName val="일위대가1"/>
      <sheetName val="유림콘도"/>
      <sheetName val="계약서"/>
      <sheetName val="하도급원가계산총괄표(식재)"/>
      <sheetName val="Sheet7(ㅅ)"/>
      <sheetName val="노무비단가"/>
      <sheetName val="별표 "/>
      <sheetName val="적용건축"/>
      <sheetName val="일위대가목록"/>
      <sheetName val="차액보증"/>
      <sheetName val="일위(PANEL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일반전기C"/>
      <sheetName val="구리토평1전기"/>
      <sheetName val="C.전기공사"/>
      <sheetName val="Inst."/>
      <sheetName val="직접공사비"/>
      <sheetName val="JUCKEYK"/>
      <sheetName val="건축원가"/>
      <sheetName val="#3_일위대가목록"/>
      <sheetName val="별표"/>
      <sheetName val="2000년 공정표"/>
      <sheetName val="청주(철골발주의뢰서)"/>
      <sheetName val="sub"/>
      <sheetName val="반포2차"/>
      <sheetName val="공사착공계"/>
      <sheetName val="찍기"/>
      <sheetName val="특별땅고르기"/>
      <sheetName val="지점장"/>
      <sheetName val="J-EQ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적용단위길이"/>
      <sheetName val="피벗테이블데이터분석"/>
      <sheetName val="2공구산출내역"/>
      <sheetName val="입력변수"/>
      <sheetName val="일위"/>
      <sheetName val="변경내역(전체)"/>
      <sheetName val="상가분양"/>
      <sheetName val="배수내역"/>
      <sheetName val="기흥하도용"/>
      <sheetName val="민감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0"/>
      <sheetName val="단가대비표 (3)"/>
      <sheetName val="단위단가"/>
      <sheetName val="연결관암거"/>
      <sheetName val="소비자가"/>
      <sheetName val="일위_파일"/>
      <sheetName val="효성CB 1P기초"/>
      <sheetName val="램머"/>
      <sheetName val="경영상태"/>
      <sheetName val="노무비 근거"/>
      <sheetName val="INPUT"/>
      <sheetName val="기초일위"/>
      <sheetName val="설계조건"/>
      <sheetName val="내역서1"/>
      <sheetName val="1공구산출내역서"/>
      <sheetName val="유기공정"/>
      <sheetName val="ITEM"/>
      <sheetName val="원본"/>
      <sheetName val="암거단위"/>
      <sheetName val="손익분석"/>
      <sheetName val="원가총괄"/>
      <sheetName val="수량산출(생반)"/>
      <sheetName val="청곡지선입력"/>
      <sheetName val="COST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총괄내역"/>
      <sheetName val="맨홀수량산출"/>
      <sheetName val="개요"/>
      <sheetName val="노임단가(08.01)"/>
      <sheetName val="현장관리비"/>
      <sheetName val="봉방동근생"/>
      <sheetName val="유림골조"/>
      <sheetName val="세부내역서(전기)"/>
      <sheetName val="품셈"/>
      <sheetName val="참조자료"/>
      <sheetName val="날개벽수량표"/>
      <sheetName val="신우"/>
      <sheetName val="전기내역"/>
      <sheetName val="자재표"/>
      <sheetName val="20관리비율"/>
      <sheetName val="98지급계획"/>
      <sheetName val="표  지"/>
      <sheetName val="PIPING"/>
      <sheetName val="현장관리비참조"/>
      <sheetName val="부대"/>
      <sheetName val="일위CODE"/>
      <sheetName val="gyun"/>
      <sheetName val="연습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내역서중"/>
      <sheetName val="교각계산"/>
      <sheetName val="직접노무"/>
      <sheetName val="직접재료"/>
      <sheetName val="자료입력"/>
      <sheetName val="빌딩 안내"/>
      <sheetName val="전체"/>
      <sheetName val="교각1"/>
      <sheetName val="일위목록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보증수수료산출"/>
      <sheetName val="수량총괄"/>
      <sheetName val="도담구내 개소별 명세"/>
      <sheetName val="전기2005"/>
      <sheetName val="통신2005"/>
      <sheetName val="총괄집계표"/>
      <sheetName val="패널"/>
      <sheetName val="간접(90)"/>
      <sheetName val="입상내역"/>
      <sheetName val="품셈총괄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인공"/>
      <sheetName val="도급자재"/>
      <sheetName val="지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철근중량"/>
      <sheetName val="ABUT수량-A1"/>
      <sheetName val="工관리비율"/>
      <sheetName val="工완성공사율"/>
      <sheetName val="물가시세"/>
      <sheetName val="정거장 설계조건"/>
      <sheetName val="오동"/>
      <sheetName val="대조"/>
      <sheetName val="나한"/>
      <sheetName val="터널조도"/>
      <sheetName val="금융비용"/>
      <sheetName val="콘크리트"/>
      <sheetName val="부하"/>
      <sheetName val="노무단가산정"/>
      <sheetName val="인공산출"/>
      <sheetName val="주요기준"/>
      <sheetName val="제경비율"/>
      <sheetName val="기본가정"/>
      <sheetName val="자재단가비교표"/>
      <sheetName val="단가대비표"/>
      <sheetName val="b_balju"/>
      <sheetName val="건설기계사용료목록"/>
      <sheetName val="단가조사서"/>
      <sheetName val="집"/>
      <sheetName val="간선계산"/>
      <sheetName val="계화배수"/>
      <sheetName val="99년하반기"/>
      <sheetName val="말뚝지지력산정"/>
      <sheetName val="철근집계"/>
      <sheetName val="COPING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공정코드"/>
      <sheetName val="예비용"/>
      <sheetName val="1차 내역서"/>
      <sheetName val="현장경비"/>
      <sheetName val="포승중환경개선공사(변경)"/>
      <sheetName val="기초목록"/>
      <sheetName val="단가(자재)"/>
      <sheetName val="공사추진현황"/>
      <sheetName val="입력"/>
      <sheetName val="&lt;--"/>
      <sheetName val="단가 및 재료비"/>
      <sheetName val="상행-교대(A1-A2)"/>
      <sheetName val="전기설계변경"/>
      <sheetName val="일위(시설)"/>
      <sheetName val="BSD (2)"/>
      <sheetName val="화의-현금흐름"/>
      <sheetName val="전체제잡비"/>
      <sheetName val="바닥판"/>
      <sheetName val="입력DATA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특별교실"/>
      <sheetName val="견적(100%)"/>
      <sheetName val="직원자료입력"/>
      <sheetName val="하중계산"/>
      <sheetName val="안정성검토"/>
      <sheetName val="설계기준"/>
      <sheetName val="단가비교"/>
      <sheetName val="실행대비"/>
      <sheetName val="기초분물량표"/>
      <sheetName val="내역전기"/>
      <sheetName val="일위총괄표"/>
      <sheetName val="직공비"/>
      <sheetName val="퍼스트"/>
      <sheetName val="사전공사"/>
      <sheetName val="물집"/>
      <sheetName val="담장산출"/>
      <sheetName val="노임200103"/>
      <sheetName val="집수정토공"/>
      <sheetName val="설계명세서"/>
      <sheetName val="기계설비표선정수장"/>
      <sheetName val="EJ"/>
      <sheetName val="내역서(삼호)"/>
      <sheetName val="일위대가(출입)"/>
      <sheetName val="식재일위대가"/>
      <sheetName val="대,유,램"/>
      <sheetName val="국별인원"/>
      <sheetName val="일위대가(4층원격)"/>
      <sheetName val="기초일위대가"/>
      <sheetName val="산출기초"/>
      <sheetName val="기계내역"/>
      <sheetName val="도급내역서"/>
      <sheetName val="부분별수량산출(조합기초)"/>
      <sheetName val="소방"/>
      <sheetName val="COL"/>
      <sheetName val="2F 회의실견적(5_14 일대)"/>
      <sheetName val="Sheet38"/>
      <sheetName val="기자재비"/>
      <sheetName val="부속동"/>
      <sheetName val="1안"/>
      <sheetName val="부대공"/>
      <sheetName val="포장공"/>
      <sheetName val="ilch"/>
      <sheetName val="단위중량"/>
      <sheetName val="정부노임단가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원가계산서구조조정"/>
      <sheetName val="B부대공"/>
      <sheetName val="세부내역서"/>
      <sheetName val="신규 수주분(사용자 정의)"/>
      <sheetName val="동해title"/>
      <sheetName val="17F MOCKUP B-1,B-2"/>
      <sheetName val="기성내역서표지"/>
      <sheetName val="집수A"/>
      <sheetName val="남양시작동자105노65기1.3화1.2"/>
      <sheetName val="구천"/>
      <sheetName val="FAX"/>
      <sheetName val="유입맨홀산출"/>
      <sheetName val="설계명세"/>
      <sheetName val="인부노임"/>
      <sheetName val="원가계산서(변경)"/>
      <sheetName val="5.동별횡주관경"/>
      <sheetName val="참조 (2)"/>
      <sheetName val="기초자료입력"/>
      <sheetName val="국도접속 차도부수량"/>
      <sheetName val="조명일위"/>
      <sheetName val="참고"/>
      <sheetName val="Sheet4"/>
      <sheetName val="철근량"/>
      <sheetName val="본서하반기"/>
      <sheetName val="하반기(지구대)"/>
      <sheetName val="본사업"/>
      <sheetName val="제출내역 (3)"/>
      <sheetName val="7.환경"/>
      <sheetName val="자재일람"/>
      <sheetName val="SHEET PILE단가"/>
      <sheetName val="사유서제출현황-2"/>
      <sheetName val="수량산출서"/>
      <sheetName val="영외수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COA-17"/>
      <sheetName val="C-18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>
        <row r="1">
          <cell r="A1" t="str">
            <v>공  종  별</v>
          </cell>
          <cell r="B1" t="str">
            <v>규격 및 재질</v>
          </cell>
          <cell r="C1" t="str">
            <v>단위</v>
          </cell>
          <cell r="D1" t="str">
            <v>재 료 비</v>
          </cell>
          <cell r="E1" t="str">
            <v>노 무 비</v>
          </cell>
          <cell r="F1" t="str">
            <v>기계경비</v>
          </cell>
          <cell r="G1" t="str">
            <v>비  고</v>
          </cell>
          <cell r="H1" t="str">
            <v>재 료 비</v>
          </cell>
          <cell r="I1" t="str">
            <v>노 무 비</v>
          </cell>
          <cell r="J1" t="str">
            <v>기계경비</v>
          </cell>
          <cell r="K1" t="str">
            <v>비  고</v>
          </cell>
          <cell r="L1" t="str">
            <v>재 료 비</v>
          </cell>
          <cell r="M1" t="str">
            <v>노 무 비</v>
          </cell>
          <cell r="N1" t="str">
            <v>기계경비</v>
          </cell>
          <cell r="O1" t="str">
            <v>비  고</v>
          </cell>
          <cell r="P1" t="str">
            <v>재 료 비</v>
          </cell>
          <cell r="Q1" t="str">
            <v>노 무 비</v>
          </cell>
          <cell r="R1" t="str">
            <v>기계경비</v>
          </cell>
          <cell r="S1" t="str">
            <v>비  고</v>
          </cell>
          <cell r="T1" t="str">
            <v>재 료 비</v>
          </cell>
          <cell r="U1" t="str">
            <v>노 무 비</v>
          </cell>
          <cell r="V1" t="str">
            <v>기계경비</v>
          </cell>
          <cell r="W1" t="str">
            <v>비  고</v>
          </cell>
        </row>
        <row r="2">
          <cell r="A2" t="str">
            <v>결  속  선</v>
          </cell>
          <cell r="B2" t="str">
            <v>#8</v>
          </cell>
          <cell r="C2" t="str">
            <v>kg</v>
          </cell>
          <cell r="D2">
            <v>500</v>
          </cell>
          <cell r="H2">
            <v>500</v>
          </cell>
          <cell r="L2">
            <v>500</v>
          </cell>
          <cell r="P2">
            <v>500</v>
          </cell>
          <cell r="T2">
            <v>500</v>
          </cell>
        </row>
        <row r="3">
          <cell r="A3" t="str">
            <v>결  속  선</v>
          </cell>
          <cell r="B3" t="str">
            <v>#20</v>
          </cell>
          <cell r="C3" t="str">
            <v>kg</v>
          </cell>
          <cell r="D3">
            <v>500</v>
          </cell>
          <cell r="H3">
            <v>500</v>
          </cell>
          <cell r="L3">
            <v>500</v>
          </cell>
          <cell r="P3">
            <v>500</v>
          </cell>
          <cell r="T3">
            <v>500</v>
          </cell>
        </row>
        <row r="5">
          <cell r="A5" t="str">
            <v>내수  합판</v>
          </cell>
          <cell r="B5" t="str">
            <v>12㎜×3´×6´</v>
          </cell>
          <cell r="C5" t="str">
            <v>㎡</v>
          </cell>
          <cell r="D5">
            <v>5554.9</v>
          </cell>
          <cell r="H5">
            <v>5554.9</v>
          </cell>
          <cell r="L5">
            <v>5554.9</v>
          </cell>
          <cell r="P5">
            <v>5554.9</v>
          </cell>
          <cell r="T5">
            <v>5554.9</v>
          </cell>
        </row>
        <row r="6">
          <cell r="I6">
            <v>100</v>
          </cell>
        </row>
        <row r="7">
          <cell r="A7" t="str">
            <v>뚜      껑</v>
          </cell>
          <cell r="C7" t="str">
            <v>조</v>
          </cell>
          <cell r="D7">
            <v>30000</v>
          </cell>
          <cell r="H7">
            <v>30000</v>
          </cell>
          <cell r="L7">
            <v>30000</v>
          </cell>
          <cell r="P7">
            <v>30000</v>
          </cell>
          <cell r="T7">
            <v>30000</v>
          </cell>
        </row>
        <row r="8">
          <cell r="A8" t="str">
            <v>뚜      껑</v>
          </cell>
          <cell r="C8" t="str">
            <v>조</v>
          </cell>
          <cell r="D8">
            <v>30001</v>
          </cell>
          <cell r="H8">
            <v>30001</v>
          </cell>
          <cell r="L8">
            <v>30001</v>
          </cell>
          <cell r="P8">
            <v>30001</v>
          </cell>
          <cell r="T8">
            <v>30001</v>
          </cell>
        </row>
        <row r="9">
          <cell r="A9" t="str">
            <v>뚜      껑</v>
          </cell>
          <cell r="C9" t="str">
            <v>조</v>
          </cell>
          <cell r="D9">
            <v>30002</v>
          </cell>
          <cell r="H9">
            <v>30002</v>
          </cell>
          <cell r="L9">
            <v>30002</v>
          </cell>
          <cell r="P9">
            <v>30002</v>
          </cell>
          <cell r="T9">
            <v>30002</v>
          </cell>
        </row>
        <row r="11">
          <cell r="A11" t="str">
            <v>레  미  콘</v>
          </cell>
          <cell r="B11" t="str">
            <v>25-210-8</v>
          </cell>
          <cell r="C11" t="str">
            <v>㎥</v>
          </cell>
          <cell r="D11">
            <v>43180</v>
          </cell>
          <cell r="H11">
            <v>43180</v>
          </cell>
          <cell r="L11">
            <v>43180</v>
          </cell>
          <cell r="P11">
            <v>43180</v>
          </cell>
          <cell r="T11">
            <v>43180</v>
          </cell>
        </row>
        <row r="12">
          <cell r="A12" t="str">
            <v>레  미  콘</v>
          </cell>
          <cell r="B12" t="str">
            <v>40-180-8</v>
          </cell>
          <cell r="C12" t="str">
            <v>㎥</v>
          </cell>
          <cell r="D12">
            <v>38490</v>
          </cell>
          <cell r="H12">
            <v>38490</v>
          </cell>
          <cell r="L12">
            <v>38490</v>
          </cell>
          <cell r="P12">
            <v>38490</v>
          </cell>
          <cell r="T12">
            <v>38490</v>
          </cell>
        </row>
        <row r="14">
          <cell r="A14" t="str">
            <v>마      대</v>
          </cell>
          <cell r="C14" t="str">
            <v>매</v>
          </cell>
          <cell r="D14">
            <v>160</v>
          </cell>
          <cell r="H14">
            <v>160</v>
          </cell>
          <cell r="L14">
            <v>160</v>
          </cell>
          <cell r="P14">
            <v>160</v>
          </cell>
          <cell r="T14">
            <v>160</v>
          </cell>
        </row>
        <row r="15">
          <cell r="A15" t="str">
            <v>모      래</v>
          </cell>
          <cell r="C15" t="str">
            <v>㎥</v>
          </cell>
          <cell r="D15">
            <v>15000</v>
          </cell>
          <cell r="H15">
            <v>15000</v>
          </cell>
          <cell r="L15">
            <v>15000</v>
          </cell>
          <cell r="P15">
            <v>15000</v>
          </cell>
          <cell r="T15">
            <v>15000</v>
          </cell>
        </row>
        <row r="16">
          <cell r="A16" t="str">
            <v>문양거푸집</v>
          </cell>
          <cell r="B16" t="str">
            <v>FRP1050×1820</v>
          </cell>
          <cell r="C16" t="str">
            <v>㎡</v>
          </cell>
          <cell r="D16">
            <v>108508.6</v>
          </cell>
          <cell r="H16">
            <v>108508.6</v>
          </cell>
          <cell r="L16">
            <v>108508.6</v>
          </cell>
          <cell r="P16">
            <v>108508.6</v>
          </cell>
          <cell r="T16">
            <v>108508.6</v>
          </cell>
        </row>
        <row r="18">
          <cell r="A18" t="str">
            <v>보  조  재</v>
          </cell>
          <cell r="C18" t="str">
            <v>㎥</v>
          </cell>
          <cell r="D18">
            <v>10500</v>
          </cell>
          <cell r="H18">
            <v>10500</v>
          </cell>
          <cell r="L18">
            <v>10500</v>
          </cell>
          <cell r="P18">
            <v>10500</v>
          </cell>
          <cell r="T18">
            <v>10500</v>
          </cell>
        </row>
        <row r="19">
          <cell r="A19" t="str">
            <v>보통  철선</v>
          </cell>
          <cell r="B19" t="str">
            <v>#8</v>
          </cell>
          <cell r="C19" t="str">
            <v>㎏</v>
          </cell>
          <cell r="D19">
            <v>450</v>
          </cell>
          <cell r="H19">
            <v>450</v>
          </cell>
          <cell r="L19">
            <v>450</v>
          </cell>
          <cell r="P19">
            <v>450</v>
          </cell>
          <cell r="T19">
            <v>450</v>
          </cell>
        </row>
        <row r="20">
          <cell r="A20" t="str">
            <v>박  리  재</v>
          </cell>
          <cell r="B20" t="str">
            <v>SIKA FORM OIL</v>
          </cell>
          <cell r="C20" t="str">
            <v>ℓ</v>
          </cell>
          <cell r="D20">
            <v>800</v>
          </cell>
          <cell r="H20">
            <v>800</v>
          </cell>
          <cell r="L20">
            <v>800</v>
          </cell>
          <cell r="P20">
            <v>800</v>
          </cell>
          <cell r="T20">
            <v>800</v>
          </cell>
        </row>
        <row r="21">
          <cell r="A21" t="str">
            <v>보통  인부</v>
          </cell>
          <cell r="C21" t="str">
            <v>인</v>
          </cell>
          <cell r="E21">
            <v>34947</v>
          </cell>
          <cell r="I21">
            <v>34947</v>
          </cell>
          <cell r="M21">
            <v>34947</v>
          </cell>
          <cell r="Q21">
            <v>34947</v>
          </cell>
          <cell r="U21">
            <v>34947</v>
          </cell>
        </row>
        <row r="22">
          <cell r="A22" t="str">
            <v>발  전  기</v>
          </cell>
          <cell r="B22" t="str">
            <v>25㎾</v>
          </cell>
          <cell r="C22" t="str">
            <v>HR</v>
          </cell>
          <cell r="D22">
            <v>2311.5</v>
          </cell>
          <cell r="E22">
            <v>9990.4</v>
          </cell>
          <cell r="F22">
            <v>2012.5</v>
          </cell>
          <cell r="H22">
            <v>2311.5</v>
          </cell>
          <cell r="I22">
            <v>9990.4</v>
          </cell>
          <cell r="J22">
            <v>2012.5</v>
          </cell>
          <cell r="L22">
            <v>2311.5</v>
          </cell>
          <cell r="M22">
            <v>9990.4</v>
          </cell>
          <cell r="N22">
            <v>2012.5</v>
          </cell>
          <cell r="P22">
            <v>2311.5</v>
          </cell>
          <cell r="Q22">
            <v>9990.4</v>
          </cell>
          <cell r="R22">
            <v>2012.5</v>
          </cell>
          <cell r="T22">
            <v>2311.5</v>
          </cell>
          <cell r="U22">
            <v>9990.4</v>
          </cell>
          <cell r="V22">
            <v>2012.5</v>
          </cell>
        </row>
        <row r="23">
          <cell r="A23" t="str">
            <v>배  관  공</v>
          </cell>
          <cell r="C23" t="str">
            <v>인</v>
          </cell>
          <cell r="E23">
            <v>53408</v>
          </cell>
          <cell r="I23">
            <v>53408</v>
          </cell>
          <cell r="M23">
            <v>53408</v>
          </cell>
          <cell r="Q23">
            <v>53408</v>
          </cell>
          <cell r="U23">
            <v>53408</v>
          </cell>
        </row>
        <row r="24">
          <cell r="A24" t="str">
            <v>배  수  공</v>
          </cell>
          <cell r="B24" t="str">
            <v>PVC PIPE Φ75</v>
          </cell>
          <cell r="C24" t="str">
            <v>M</v>
          </cell>
          <cell r="D24">
            <v>2875</v>
          </cell>
          <cell r="H24">
            <v>2875</v>
          </cell>
          <cell r="L24">
            <v>2875</v>
          </cell>
          <cell r="P24">
            <v>2875</v>
          </cell>
          <cell r="T24">
            <v>2875</v>
          </cell>
        </row>
        <row r="25">
          <cell r="A25" t="str">
            <v>배  수  공</v>
          </cell>
          <cell r="B25" t="str">
            <v>PVC PIPE Φ75</v>
          </cell>
          <cell r="C25" t="str">
            <v>M</v>
          </cell>
          <cell r="D25">
            <v>2875</v>
          </cell>
          <cell r="H25">
            <v>2875</v>
          </cell>
          <cell r="L25">
            <v>2875</v>
          </cell>
          <cell r="P25">
            <v>2875</v>
          </cell>
          <cell r="T25">
            <v>2875</v>
          </cell>
        </row>
        <row r="26">
          <cell r="A26" t="str">
            <v>배  수  공</v>
          </cell>
          <cell r="B26" t="str">
            <v>PVC PIPE Φ75</v>
          </cell>
          <cell r="C26" t="str">
            <v>M</v>
          </cell>
          <cell r="D26">
            <v>2875</v>
          </cell>
          <cell r="H26">
            <v>2875</v>
          </cell>
          <cell r="L26">
            <v>2875</v>
          </cell>
          <cell r="P26">
            <v>2875</v>
          </cell>
          <cell r="T26">
            <v>2875</v>
          </cell>
        </row>
        <row r="27">
          <cell r="A27" t="str">
            <v>벤치플륨관</v>
          </cell>
          <cell r="C27" t="str">
            <v>M</v>
          </cell>
          <cell r="D27">
            <v>17850</v>
          </cell>
          <cell r="H27">
            <v>17850</v>
          </cell>
          <cell r="L27">
            <v>17850</v>
          </cell>
          <cell r="P27">
            <v>17850</v>
          </cell>
          <cell r="T27">
            <v>17850</v>
          </cell>
        </row>
        <row r="28">
          <cell r="A28" t="str">
            <v>벤치플륨관</v>
          </cell>
          <cell r="C28" t="str">
            <v>M</v>
          </cell>
          <cell r="D28">
            <v>17850</v>
          </cell>
          <cell r="H28">
            <v>17850</v>
          </cell>
          <cell r="L28">
            <v>17850</v>
          </cell>
          <cell r="P28">
            <v>17850</v>
          </cell>
          <cell r="T28">
            <v>17850</v>
          </cell>
        </row>
        <row r="29">
          <cell r="A29" t="str">
            <v>벤치플륨관</v>
          </cell>
          <cell r="C29" t="str">
            <v>M</v>
          </cell>
          <cell r="D29">
            <v>17850</v>
          </cell>
          <cell r="H29">
            <v>17850</v>
          </cell>
          <cell r="L29">
            <v>17850</v>
          </cell>
          <cell r="P29">
            <v>17850</v>
          </cell>
          <cell r="T29">
            <v>17850</v>
          </cell>
        </row>
        <row r="30">
          <cell r="A30" t="str">
            <v>비  계  공</v>
          </cell>
          <cell r="C30" t="str">
            <v>인</v>
          </cell>
          <cell r="E30">
            <v>76568</v>
          </cell>
          <cell r="I30">
            <v>76568</v>
          </cell>
          <cell r="M30">
            <v>76568</v>
          </cell>
          <cell r="Q30">
            <v>76568</v>
          </cell>
          <cell r="U30">
            <v>76568</v>
          </cell>
        </row>
        <row r="32">
          <cell r="A32" t="str">
            <v>빗물  받이</v>
          </cell>
          <cell r="B32" t="str">
            <v>0.41×0.51×0.94</v>
          </cell>
          <cell r="C32" t="str">
            <v>EA</v>
          </cell>
          <cell r="D32">
            <v>35800</v>
          </cell>
          <cell r="H32">
            <v>35800</v>
          </cell>
          <cell r="L32">
            <v>35800</v>
          </cell>
          <cell r="P32">
            <v>35800</v>
          </cell>
          <cell r="T32">
            <v>35800</v>
          </cell>
        </row>
        <row r="33">
          <cell r="A33" t="str">
            <v>빗물  받이</v>
          </cell>
          <cell r="B33" t="str">
            <v>0.41×0.51×0.94</v>
          </cell>
          <cell r="C33" t="str">
            <v>EA</v>
          </cell>
          <cell r="D33">
            <v>35800</v>
          </cell>
          <cell r="H33">
            <v>35800</v>
          </cell>
          <cell r="L33">
            <v>35800</v>
          </cell>
          <cell r="P33">
            <v>35800</v>
          </cell>
          <cell r="T33">
            <v>35800</v>
          </cell>
        </row>
        <row r="34">
          <cell r="A34" t="str">
            <v>빗물  받이</v>
          </cell>
          <cell r="B34" t="str">
            <v>0.41×0.51×0.94</v>
          </cell>
          <cell r="C34" t="str">
            <v>EA</v>
          </cell>
          <cell r="D34">
            <v>35800</v>
          </cell>
          <cell r="H34">
            <v>35800</v>
          </cell>
          <cell r="L34">
            <v>35800</v>
          </cell>
          <cell r="P34">
            <v>35800</v>
          </cell>
          <cell r="T34">
            <v>35800</v>
          </cell>
        </row>
        <row r="36">
          <cell r="A36" t="str">
            <v>석      공</v>
          </cell>
          <cell r="C36" t="str">
            <v>인</v>
          </cell>
          <cell r="E36">
            <v>71945</v>
          </cell>
          <cell r="I36">
            <v>71945</v>
          </cell>
          <cell r="M36">
            <v>71945</v>
          </cell>
          <cell r="Q36">
            <v>71945</v>
          </cell>
          <cell r="U36">
            <v>71945</v>
          </cell>
        </row>
        <row r="37">
          <cell r="A37" t="str">
            <v>시  멘  트</v>
          </cell>
          <cell r="C37" t="str">
            <v>㎏</v>
          </cell>
          <cell r="D37">
            <v>87.5</v>
          </cell>
          <cell r="H37">
            <v>87.5</v>
          </cell>
          <cell r="L37">
            <v>87.5</v>
          </cell>
          <cell r="P37">
            <v>87.5</v>
          </cell>
          <cell r="T37">
            <v>87.5</v>
          </cell>
        </row>
        <row r="39">
          <cell r="A39" t="str">
            <v>스틸  뚜껑</v>
          </cell>
          <cell r="C39" t="str">
            <v>EA</v>
          </cell>
          <cell r="D39">
            <v>15000</v>
          </cell>
          <cell r="H39">
            <v>15000</v>
          </cell>
          <cell r="L39">
            <v>15000</v>
          </cell>
          <cell r="P39">
            <v>15000</v>
          </cell>
          <cell r="T39">
            <v>15000</v>
          </cell>
        </row>
        <row r="40">
          <cell r="A40" t="str">
            <v>스틸  뚜껑</v>
          </cell>
          <cell r="C40" t="str">
            <v>EA</v>
          </cell>
          <cell r="D40">
            <v>15000</v>
          </cell>
          <cell r="H40">
            <v>15000</v>
          </cell>
          <cell r="L40">
            <v>15000</v>
          </cell>
          <cell r="P40">
            <v>15000</v>
          </cell>
          <cell r="T40">
            <v>15000</v>
          </cell>
        </row>
        <row r="41">
          <cell r="A41" t="str">
            <v>스틸  뚜껑</v>
          </cell>
          <cell r="C41" t="str">
            <v>EA</v>
          </cell>
          <cell r="D41">
            <v>15000</v>
          </cell>
          <cell r="H41">
            <v>15000</v>
          </cell>
          <cell r="L41">
            <v>15000</v>
          </cell>
          <cell r="P41">
            <v>15000</v>
          </cell>
          <cell r="T41">
            <v>15000</v>
          </cell>
        </row>
        <row r="43">
          <cell r="A43" t="str">
            <v>아  스  콘</v>
          </cell>
          <cell r="B43" t="str">
            <v>#78</v>
          </cell>
          <cell r="C43" t="str">
            <v>㎥</v>
          </cell>
          <cell r="D43">
            <v>54050</v>
          </cell>
          <cell r="H43">
            <v>54050</v>
          </cell>
          <cell r="L43">
            <v>54050</v>
          </cell>
          <cell r="P43">
            <v>54050</v>
          </cell>
          <cell r="T43">
            <v>54050</v>
          </cell>
        </row>
        <row r="44">
          <cell r="A44" t="str">
            <v>아  스  콘</v>
          </cell>
          <cell r="B44" t="str">
            <v>#467</v>
          </cell>
          <cell r="C44" t="str">
            <v>㎥</v>
          </cell>
          <cell r="D44">
            <v>44390</v>
          </cell>
          <cell r="H44">
            <v>44390</v>
          </cell>
          <cell r="L44">
            <v>44390</v>
          </cell>
          <cell r="P44">
            <v>44390</v>
          </cell>
          <cell r="T44">
            <v>44390</v>
          </cell>
        </row>
        <row r="45">
          <cell r="A45" t="str">
            <v>양  생  제</v>
          </cell>
          <cell r="C45" t="str">
            <v>㎏</v>
          </cell>
          <cell r="D45">
            <v>916.6</v>
          </cell>
          <cell r="H45">
            <v>916.6</v>
          </cell>
          <cell r="L45">
            <v>916.6</v>
          </cell>
          <cell r="P45">
            <v>916.6</v>
          </cell>
          <cell r="T45">
            <v>916.6</v>
          </cell>
        </row>
        <row r="46">
          <cell r="A46" t="str">
            <v>와이어메쉬</v>
          </cell>
          <cell r="B46" t="str">
            <v>#8</v>
          </cell>
          <cell r="C46" t="str">
            <v>㎡</v>
          </cell>
          <cell r="D46">
            <v>1020</v>
          </cell>
          <cell r="H46">
            <v>1020</v>
          </cell>
          <cell r="L46">
            <v>1020</v>
          </cell>
          <cell r="P46">
            <v>1020</v>
          </cell>
          <cell r="T46">
            <v>1020</v>
          </cell>
        </row>
        <row r="47">
          <cell r="A47" t="str">
            <v>용      수</v>
          </cell>
          <cell r="C47" t="str">
            <v>ℓ</v>
          </cell>
          <cell r="D47">
            <v>0.33</v>
          </cell>
          <cell r="H47">
            <v>0.33</v>
          </cell>
          <cell r="L47">
            <v>0.33</v>
          </cell>
          <cell r="P47">
            <v>0.33</v>
          </cell>
          <cell r="T47">
            <v>0.33</v>
          </cell>
        </row>
        <row r="48">
          <cell r="A48" t="str">
            <v>육송  각재</v>
          </cell>
          <cell r="C48" t="str">
            <v>㎥</v>
          </cell>
          <cell r="D48">
            <v>163213.79999999999</v>
          </cell>
          <cell r="H48">
            <v>163213.79999999999</v>
          </cell>
          <cell r="L48">
            <v>163213.79999999999</v>
          </cell>
          <cell r="P48">
            <v>163213.79999999999</v>
          </cell>
          <cell r="T48">
            <v>163213.79999999999</v>
          </cell>
        </row>
        <row r="49">
          <cell r="A49" t="str">
            <v>융  착  기</v>
          </cell>
          <cell r="F49">
            <v>1372.8</v>
          </cell>
          <cell r="J49">
            <v>1372.8</v>
          </cell>
          <cell r="N49">
            <v>1372.8</v>
          </cell>
          <cell r="R49">
            <v>1372.8</v>
          </cell>
          <cell r="V49">
            <v>1372.8</v>
          </cell>
        </row>
        <row r="50">
          <cell r="A50" t="str">
            <v>육송  원목</v>
          </cell>
          <cell r="B50" t="str">
            <v>말구12×360㎝</v>
          </cell>
          <cell r="C50" t="str">
            <v>㎥</v>
          </cell>
          <cell r="D50">
            <v>194658.8</v>
          </cell>
          <cell r="H50">
            <v>194658.8</v>
          </cell>
          <cell r="L50">
            <v>194658.8</v>
          </cell>
          <cell r="P50">
            <v>194658.8</v>
          </cell>
          <cell r="T50">
            <v>194658.8</v>
          </cell>
        </row>
        <row r="51">
          <cell r="A51" t="str">
            <v>이형  철근</v>
          </cell>
          <cell r="B51" t="str">
            <v>D 10-35㎜</v>
          </cell>
          <cell r="C51" t="str">
            <v>TON</v>
          </cell>
        </row>
        <row r="52">
          <cell r="A52" t="str">
            <v>일반용철못</v>
          </cell>
          <cell r="B52" t="str">
            <v>N 75</v>
          </cell>
          <cell r="C52" t="str">
            <v>㎏</v>
          </cell>
          <cell r="D52">
            <v>524</v>
          </cell>
          <cell r="H52">
            <v>524</v>
          </cell>
          <cell r="L52">
            <v>524</v>
          </cell>
          <cell r="P52">
            <v>524</v>
          </cell>
          <cell r="T52">
            <v>524</v>
          </cell>
        </row>
        <row r="53">
          <cell r="A53" t="str">
            <v>육송  판재</v>
          </cell>
          <cell r="C53" t="str">
            <v>㎥</v>
          </cell>
          <cell r="D53">
            <v>190466</v>
          </cell>
          <cell r="H53">
            <v>190466</v>
          </cell>
          <cell r="L53">
            <v>190466</v>
          </cell>
          <cell r="P53">
            <v>190466</v>
          </cell>
          <cell r="T53">
            <v>190466</v>
          </cell>
        </row>
        <row r="56">
          <cell r="A56" t="str">
            <v>자  연  석</v>
          </cell>
          <cell r="C56" t="str">
            <v>㎡</v>
          </cell>
          <cell r="D56">
            <v>55164</v>
          </cell>
          <cell r="H56">
            <v>55164</v>
          </cell>
          <cell r="L56">
            <v>55164</v>
          </cell>
          <cell r="P56">
            <v>55164</v>
          </cell>
          <cell r="T56">
            <v>55164</v>
          </cell>
        </row>
        <row r="57">
          <cell r="A57" t="str">
            <v>잡      석</v>
          </cell>
          <cell r="C57" t="str">
            <v>㎥</v>
          </cell>
          <cell r="D57">
            <v>10500</v>
          </cell>
          <cell r="H57">
            <v>10500</v>
          </cell>
          <cell r="L57">
            <v>10500</v>
          </cell>
          <cell r="P57">
            <v>10500</v>
          </cell>
          <cell r="T57">
            <v>10500</v>
          </cell>
        </row>
        <row r="58">
          <cell r="A58" t="str">
            <v>중      유</v>
          </cell>
          <cell r="B58" t="str">
            <v>고유황4%</v>
          </cell>
          <cell r="C58" t="str">
            <v>ℓ</v>
          </cell>
          <cell r="D58">
            <v>170.3</v>
          </cell>
          <cell r="H58">
            <v>170.3</v>
          </cell>
          <cell r="L58">
            <v>170.3</v>
          </cell>
          <cell r="P58">
            <v>170.3</v>
          </cell>
          <cell r="T58">
            <v>170.3</v>
          </cell>
        </row>
        <row r="60">
          <cell r="A60" t="str">
            <v>철      근</v>
          </cell>
          <cell r="C60" t="str">
            <v>TON</v>
          </cell>
          <cell r="D60">
            <v>320000</v>
          </cell>
          <cell r="H60">
            <v>320000</v>
          </cell>
          <cell r="L60">
            <v>320000</v>
          </cell>
          <cell r="P60">
            <v>320000</v>
          </cell>
          <cell r="T60">
            <v>320000</v>
          </cell>
        </row>
        <row r="61">
          <cell r="A61" t="str">
            <v>철  근  공</v>
          </cell>
          <cell r="C61" t="str">
            <v>인</v>
          </cell>
          <cell r="E61">
            <v>70979</v>
          </cell>
          <cell r="I61">
            <v>70979</v>
          </cell>
          <cell r="M61">
            <v>70979</v>
          </cell>
          <cell r="Q61">
            <v>70979</v>
          </cell>
          <cell r="U61">
            <v>70979</v>
          </cell>
        </row>
        <row r="63">
          <cell r="A63" t="str">
            <v>콘크리트공</v>
          </cell>
          <cell r="C63" t="str">
            <v>인</v>
          </cell>
          <cell r="E63">
            <v>64591</v>
          </cell>
          <cell r="I63">
            <v>64591</v>
          </cell>
          <cell r="M63">
            <v>64591</v>
          </cell>
          <cell r="Q63">
            <v>64591</v>
          </cell>
          <cell r="U63">
            <v>64591</v>
          </cell>
        </row>
        <row r="65">
          <cell r="A65" t="str">
            <v>타이  롯트</v>
          </cell>
          <cell r="B65" t="str">
            <v>D형1/2×1200M/M</v>
          </cell>
          <cell r="C65" t="str">
            <v>조</v>
          </cell>
          <cell r="D65">
            <v>1090</v>
          </cell>
          <cell r="H65">
            <v>1090</v>
          </cell>
          <cell r="L65">
            <v>1090</v>
          </cell>
          <cell r="P65">
            <v>1090</v>
          </cell>
          <cell r="T65">
            <v>1090</v>
          </cell>
        </row>
        <row r="66">
          <cell r="A66" t="str">
            <v>택  코우트</v>
          </cell>
          <cell r="C66" t="str">
            <v>ℓ</v>
          </cell>
          <cell r="D66">
            <v>259.5</v>
          </cell>
          <cell r="H66">
            <v>259.5</v>
          </cell>
          <cell r="L66">
            <v>259.5</v>
          </cell>
          <cell r="P66">
            <v>259.5</v>
          </cell>
          <cell r="T66">
            <v>259.5</v>
          </cell>
        </row>
        <row r="68">
          <cell r="A68" t="str">
            <v>트럭크레인</v>
          </cell>
          <cell r="B68" t="str">
            <v>10 TON</v>
          </cell>
          <cell r="C68" t="str">
            <v>HR</v>
          </cell>
          <cell r="D68">
            <v>1963</v>
          </cell>
          <cell r="E68">
            <v>22399.9</v>
          </cell>
          <cell r="F68">
            <v>10880.7</v>
          </cell>
          <cell r="H68">
            <v>1963</v>
          </cell>
          <cell r="I68">
            <v>22399.9</v>
          </cell>
          <cell r="J68">
            <v>10880.7</v>
          </cell>
          <cell r="L68">
            <v>1963</v>
          </cell>
          <cell r="M68">
            <v>22399.9</v>
          </cell>
          <cell r="N68">
            <v>10880.7</v>
          </cell>
          <cell r="P68">
            <v>1963</v>
          </cell>
          <cell r="Q68">
            <v>22399.9</v>
          </cell>
          <cell r="R68">
            <v>10880.7</v>
          </cell>
          <cell r="T68">
            <v>1963</v>
          </cell>
          <cell r="U68">
            <v>22399.9</v>
          </cell>
          <cell r="V68">
            <v>10880.7</v>
          </cell>
        </row>
        <row r="69">
          <cell r="A69" t="str">
            <v>특별  인부</v>
          </cell>
          <cell r="C69" t="str">
            <v>인</v>
          </cell>
          <cell r="E69">
            <v>55074</v>
          </cell>
          <cell r="I69">
            <v>55074</v>
          </cell>
          <cell r="M69">
            <v>55074</v>
          </cell>
          <cell r="Q69">
            <v>55074</v>
          </cell>
          <cell r="U69">
            <v>55074</v>
          </cell>
        </row>
        <row r="71">
          <cell r="A71" t="str">
            <v>포  설  공</v>
          </cell>
          <cell r="C71" t="str">
            <v>인</v>
          </cell>
          <cell r="E71">
            <v>66328</v>
          </cell>
          <cell r="I71">
            <v>66328</v>
          </cell>
          <cell r="M71">
            <v>66328</v>
          </cell>
          <cell r="Q71">
            <v>66328</v>
          </cell>
          <cell r="U71">
            <v>66328</v>
          </cell>
        </row>
        <row r="72">
          <cell r="A72" t="str">
            <v>포  장  공</v>
          </cell>
          <cell r="C72" t="str">
            <v>인</v>
          </cell>
          <cell r="E72">
            <v>68240</v>
          </cell>
          <cell r="I72">
            <v>68240</v>
          </cell>
          <cell r="M72">
            <v>68240</v>
          </cell>
          <cell r="Q72">
            <v>68240</v>
          </cell>
          <cell r="U72">
            <v>68240</v>
          </cell>
        </row>
        <row r="74">
          <cell r="A74" t="str">
            <v>프라임코우트</v>
          </cell>
          <cell r="C74" t="str">
            <v>ℓ</v>
          </cell>
          <cell r="D74">
            <v>205</v>
          </cell>
          <cell r="H74">
            <v>205</v>
          </cell>
          <cell r="L74">
            <v>205</v>
          </cell>
          <cell r="P74">
            <v>205</v>
          </cell>
          <cell r="T74">
            <v>205</v>
          </cell>
        </row>
        <row r="76">
          <cell r="A76" t="str">
            <v>형틀  목공</v>
          </cell>
          <cell r="C76" t="str">
            <v>인</v>
          </cell>
          <cell r="E76">
            <v>70616</v>
          </cell>
          <cell r="I76">
            <v>70616</v>
          </cell>
          <cell r="M76">
            <v>70616</v>
          </cell>
          <cell r="Q76">
            <v>70616</v>
          </cell>
          <cell r="U76">
            <v>70616</v>
          </cell>
        </row>
        <row r="77">
          <cell r="A77" t="str">
            <v>혼  합  재</v>
          </cell>
          <cell r="C77" t="str">
            <v>㎥</v>
          </cell>
          <cell r="D77">
            <v>10000</v>
          </cell>
          <cell r="H77">
            <v>10000</v>
          </cell>
          <cell r="L77">
            <v>10000</v>
          </cell>
          <cell r="P77">
            <v>10000</v>
          </cell>
          <cell r="T77">
            <v>10000</v>
          </cell>
        </row>
        <row r="79">
          <cell r="A79" t="str">
            <v>흄      관</v>
          </cell>
          <cell r="B79" t="str">
            <v xml:space="preserve"> Φ600</v>
          </cell>
          <cell r="C79" t="str">
            <v>M</v>
          </cell>
          <cell r="D79">
            <v>23630</v>
          </cell>
          <cell r="H79">
            <v>23630</v>
          </cell>
          <cell r="L79">
            <v>23630</v>
          </cell>
          <cell r="P79">
            <v>23630</v>
          </cell>
          <cell r="T79">
            <v>23630</v>
          </cell>
        </row>
        <row r="80">
          <cell r="A80" t="str">
            <v>흄      관</v>
          </cell>
          <cell r="B80" t="str">
            <v xml:space="preserve"> Φ600</v>
          </cell>
          <cell r="C80" t="str">
            <v>M</v>
          </cell>
          <cell r="D80">
            <v>23630</v>
          </cell>
          <cell r="H80">
            <v>23630</v>
          </cell>
          <cell r="L80">
            <v>23630</v>
          </cell>
          <cell r="P80">
            <v>23630</v>
          </cell>
          <cell r="T80">
            <v>23630</v>
          </cell>
        </row>
        <row r="81">
          <cell r="A81" t="str">
            <v>흄      관</v>
          </cell>
          <cell r="B81" t="str">
            <v xml:space="preserve"> Φ600</v>
          </cell>
          <cell r="C81" t="str">
            <v>M</v>
          </cell>
          <cell r="D81">
            <v>23630</v>
          </cell>
          <cell r="H81">
            <v>23630</v>
          </cell>
          <cell r="L81">
            <v>23630</v>
          </cell>
          <cell r="P81">
            <v>23630</v>
          </cell>
          <cell r="T81">
            <v>23630</v>
          </cell>
        </row>
        <row r="82">
          <cell r="A82" t="str">
            <v>흄      관</v>
          </cell>
          <cell r="B82" t="str">
            <v xml:space="preserve"> Φ600</v>
          </cell>
          <cell r="C82" t="str">
            <v>M</v>
          </cell>
          <cell r="D82">
            <v>23630</v>
          </cell>
          <cell r="H82">
            <v>23630</v>
          </cell>
          <cell r="L82">
            <v>23630</v>
          </cell>
          <cell r="P82">
            <v>23630</v>
          </cell>
          <cell r="T82">
            <v>23630</v>
          </cell>
        </row>
        <row r="83">
          <cell r="A83" t="str">
            <v>흄      관</v>
          </cell>
          <cell r="B83" t="str">
            <v xml:space="preserve"> Φ600</v>
          </cell>
          <cell r="C83" t="str">
            <v>M</v>
          </cell>
          <cell r="D83">
            <v>23630</v>
          </cell>
          <cell r="H83">
            <v>23630</v>
          </cell>
          <cell r="L83">
            <v>23630</v>
          </cell>
          <cell r="P83">
            <v>23630</v>
          </cell>
          <cell r="T83">
            <v>23630</v>
          </cell>
        </row>
        <row r="84">
          <cell r="A84" t="str">
            <v>흄      관</v>
          </cell>
          <cell r="B84" t="str">
            <v xml:space="preserve"> Φ600</v>
          </cell>
          <cell r="C84" t="str">
            <v>M</v>
          </cell>
          <cell r="D84">
            <v>23630</v>
          </cell>
          <cell r="H84">
            <v>23630</v>
          </cell>
          <cell r="L84">
            <v>23630</v>
          </cell>
          <cell r="P84">
            <v>23630</v>
          </cell>
          <cell r="T84">
            <v>23630</v>
          </cell>
        </row>
        <row r="85">
          <cell r="A85" t="str">
            <v>흄      관</v>
          </cell>
          <cell r="B85" t="str">
            <v xml:space="preserve"> Φ600</v>
          </cell>
          <cell r="C85" t="str">
            <v>M</v>
          </cell>
          <cell r="D85">
            <v>23630</v>
          </cell>
          <cell r="H85">
            <v>23630</v>
          </cell>
          <cell r="L85">
            <v>23630</v>
          </cell>
          <cell r="P85">
            <v>23630</v>
          </cell>
          <cell r="T85">
            <v>23630</v>
          </cell>
        </row>
        <row r="86">
          <cell r="A86" t="str">
            <v>흄      관</v>
          </cell>
          <cell r="B86" t="str">
            <v xml:space="preserve"> Φ600</v>
          </cell>
          <cell r="C86" t="str">
            <v>M</v>
          </cell>
          <cell r="D86">
            <v>23630</v>
          </cell>
          <cell r="H86">
            <v>23630</v>
          </cell>
          <cell r="L86">
            <v>23630</v>
          </cell>
          <cell r="P86">
            <v>23630</v>
          </cell>
          <cell r="T86">
            <v>23630</v>
          </cell>
        </row>
        <row r="88">
          <cell r="A88" t="str">
            <v>P.V.C 관</v>
          </cell>
          <cell r="B88" t="str">
            <v xml:space="preserve"> Φ300</v>
          </cell>
          <cell r="C88" t="str">
            <v>M</v>
          </cell>
          <cell r="D88">
            <v>17127.5</v>
          </cell>
          <cell r="H88">
            <v>17127.5</v>
          </cell>
          <cell r="L88">
            <v>17127.5</v>
          </cell>
          <cell r="P88">
            <v>17127.5</v>
          </cell>
          <cell r="T88">
            <v>17127.5</v>
          </cell>
        </row>
        <row r="89">
          <cell r="A89" t="str">
            <v>P.V.C 관</v>
          </cell>
          <cell r="B89" t="str">
            <v xml:space="preserve"> Φ300</v>
          </cell>
          <cell r="C89" t="str">
            <v>M</v>
          </cell>
          <cell r="D89">
            <v>17127.5</v>
          </cell>
          <cell r="H89">
            <v>17127.5</v>
          </cell>
          <cell r="L89">
            <v>17127.5</v>
          </cell>
          <cell r="P89">
            <v>17127.5</v>
          </cell>
          <cell r="T89">
            <v>17127.5</v>
          </cell>
        </row>
        <row r="90">
          <cell r="A90" t="str">
            <v>P.V.C 관</v>
          </cell>
          <cell r="B90" t="str">
            <v xml:space="preserve"> Φ300</v>
          </cell>
          <cell r="C90" t="str">
            <v>M</v>
          </cell>
          <cell r="D90">
            <v>17127.5</v>
          </cell>
          <cell r="H90">
            <v>17127.5</v>
          </cell>
          <cell r="L90">
            <v>17127.5</v>
          </cell>
          <cell r="P90">
            <v>17127.5</v>
          </cell>
          <cell r="T90">
            <v>17127.5</v>
          </cell>
        </row>
        <row r="91">
          <cell r="A91" t="str">
            <v>P.V.C 관</v>
          </cell>
          <cell r="B91" t="str">
            <v xml:space="preserve"> Φ300</v>
          </cell>
          <cell r="C91" t="str">
            <v>M</v>
          </cell>
          <cell r="D91">
            <v>17127.5</v>
          </cell>
          <cell r="H91">
            <v>17127.5</v>
          </cell>
          <cell r="L91">
            <v>17127.5</v>
          </cell>
          <cell r="P91">
            <v>17127.5</v>
          </cell>
          <cell r="T91">
            <v>17127.5</v>
          </cell>
        </row>
        <row r="92">
          <cell r="A92" t="str">
            <v>P.V.C 관</v>
          </cell>
          <cell r="B92" t="str">
            <v xml:space="preserve"> Φ300</v>
          </cell>
          <cell r="C92" t="str">
            <v>M</v>
          </cell>
          <cell r="D92">
            <v>17127.5</v>
          </cell>
          <cell r="H92">
            <v>17127.5</v>
          </cell>
          <cell r="L92">
            <v>17127.5</v>
          </cell>
          <cell r="P92">
            <v>17127.5</v>
          </cell>
          <cell r="T92">
            <v>17127.5</v>
          </cell>
        </row>
        <row r="93">
          <cell r="A93" t="str">
            <v>P.V.C 관</v>
          </cell>
          <cell r="B93" t="str">
            <v xml:space="preserve"> Φ300</v>
          </cell>
          <cell r="C93" t="str">
            <v>M</v>
          </cell>
          <cell r="D93">
            <v>17127.5</v>
          </cell>
          <cell r="H93">
            <v>17127.5</v>
          </cell>
          <cell r="L93">
            <v>17127.5</v>
          </cell>
          <cell r="P93">
            <v>17127.5</v>
          </cell>
          <cell r="T93">
            <v>17127.5</v>
          </cell>
        </row>
        <row r="94">
          <cell r="A94" t="str">
            <v>P.V.C 관</v>
          </cell>
          <cell r="B94" t="str">
            <v xml:space="preserve"> Φ300</v>
          </cell>
          <cell r="C94" t="str">
            <v>M</v>
          </cell>
          <cell r="D94">
            <v>17127.5</v>
          </cell>
          <cell r="H94">
            <v>17127.5</v>
          </cell>
          <cell r="L94">
            <v>17127.5</v>
          </cell>
          <cell r="P94">
            <v>17127.5</v>
          </cell>
          <cell r="T94">
            <v>17127.5</v>
          </cell>
        </row>
        <row r="96">
          <cell r="A96" t="str">
            <v>P.V.C PIPE</v>
          </cell>
          <cell r="B96" t="str">
            <v>20×500M/M</v>
          </cell>
          <cell r="C96" t="str">
            <v>개</v>
          </cell>
          <cell r="D96">
            <v>140</v>
          </cell>
          <cell r="H96">
            <v>140</v>
          </cell>
          <cell r="L96">
            <v>140</v>
          </cell>
          <cell r="P96">
            <v>140</v>
          </cell>
          <cell r="T96">
            <v>140</v>
          </cell>
        </row>
        <row r="97">
          <cell r="A97" t="str">
            <v>P.V.C PIPE</v>
          </cell>
          <cell r="B97" t="str">
            <v>20×500M/M</v>
          </cell>
          <cell r="C97" t="str">
            <v>개</v>
          </cell>
          <cell r="D97">
            <v>140</v>
          </cell>
          <cell r="H97">
            <v>140</v>
          </cell>
          <cell r="L97">
            <v>140</v>
          </cell>
          <cell r="P97">
            <v>140</v>
          </cell>
          <cell r="T97">
            <v>140</v>
          </cell>
        </row>
        <row r="98">
          <cell r="A98" t="str">
            <v>P.V.C PIPE</v>
          </cell>
          <cell r="B98" t="str">
            <v>20×500M/M</v>
          </cell>
          <cell r="C98" t="str">
            <v>개</v>
          </cell>
          <cell r="D98">
            <v>140</v>
          </cell>
          <cell r="H98">
            <v>140</v>
          </cell>
          <cell r="L98">
            <v>140</v>
          </cell>
          <cell r="P98">
            <v>140</v>
          </cell>
          <cell r="T98">
            <v>140</v>
          </cell>
        </row>
        <row r="99">
          <cell r="A99" t="str">
            <v>P.V.C PIPE</v>
          </cell>
          <cell r="B99" t="str">
            <v>20×500M/M</v>
          </cell>
          <cell r="C99" t="str">
            <v>개</v>
          </cell>
          <cell r="D99">
            <v>140</v>
          </cell>
          <cell r="H99">
            <v>140</v>
          </cell>
          <cell r="L99">
            <v>140</v>
          </cell>
          <cell r="P99">
            <v>140</v>
          </cell>
          <cell r="T99">
            <v>140</v>
          </cell>
        </row>
        <row r="101">
          <cell r="A101" t="str">
            <v>P.V.C CON</v>
          </cell>
          <cell r="B101" t="str">
            <v>20㎜</v>
          </cell>
          <cell r="C101" t="str">
            <v>개</v>
          </cell>
          <cell r="D101">
            <v>11</v>
          </cell>
          <cell r="H101">
            <v>11</v>
          </cell>
          <cell r="L101">
            <v>11</v>
          </cell>
          <cell r="P101">
            <v>11</v>
          </cell>
          <cell r="T101">
            <v>11</v>
          </cell>
        </row>
        <row r="102">
          <cell r="A102" t="str">
            <v>P.V.C CON</v>
          </cell>
          <cell r="B102" t="str">
            <v>20㎜</v>
          </cell>
          <cell r="C102" t="str">
            <v>개</v>
          </cell>
          <cell r="D102">
            <v>11</v>
          </cell>
          <cell r="H102">
            <v>11</v>
          </cell>
          <cell r="L102">
            <v>11</v>
          </cell>
          <cell r="P102">
            <v>11</v>
          </cell>
          <cell r="T102">
            <v>11</v>
          </cell>
        </row>
        <row r="103">
          <cell r="A103" t="str">
            <v>P.V.C CON</v>
          </cell>
          <cell r="B103" t="str">
            <v>20㎜</v>
          </cell>
          <cell r="C103" t="str">
            <v>개</v>
          </cell>
          <cell r="D103">
            <v>11</v>
          </cell>
          <cell r="H103">
            <v>11</v>
          </cell>
          <cell r="L103">
            <v>11</v>
          </cell>
          <cell r="P103">
            <v>11</v>
          </cell>
          <cell r="T103">
            <v>11</v>
          </cell>
        </row>
        <row r="104">
          <cell r="A104" t="str">
            <v>P.V.C CON</v>
          </cell>
          <cell r="B104" t="str">
            <v>20㎜</v>
          </cell>
          <cell r="C104" t="str">
            <v>개</v>
          </cell>
          <cell r="D104">
            <v>11</v>
          </cell>
          <cell r="H104">
            <v>11</v>
          </cell>
          <cell r="L104">
            <v>11</v>
          </cell>
          <cell r="P104">
            <v>11</v>
          </cell>
          <cell r="T104">
            <v>11</v>
          </cell>
        </row>
        <row r="151">
          <cell r="A151" t="str">
            <v>거  푸  집</v>
          </cell>
          <cell r="B151" t="str">
            <v>문양거푸집</v>
          </cell>
          <cell r="C151" t="str">
            <v>㎡</v>
          </cell>
          <cell r="D151" t="e">
            <v>#N/A</v>
          </cell>
          <cell r="E151" t="e">
            <v>#N/A</v>
          </cell>
          <cell r="H151" t="e">
            <v>#N/A</v>
          </cell>
          <cell r="I151" t="e">
            <v>#N/A</v>
          </cell>
          <cell r="L151" t="e">
            <v>#N/A</v>
          </cell>
          <cell r="M151" t="e">
            <v>#N/A</v>
          </cell>
          <cell r="P151" t="e">
            <v>#N/A</v>
          </cell>
          <cell r="Q151" t="e">
            <v>#N/A</v>
          </cell>
          <cell r="T151" t="e">
            <v>#N/A</v>
          </cell>
          <cell r="U151" t="e">
            <v>#N/A</v>
          </cell>
        </row>
        <row r="152">
          <cell r="A152" t="str">
            <v>거  푸  집</v>
          </cell>
          <cell r="B152" t="str">
            <v>합판1회</v>
          </cell>
          <cell r="C152" t="str">
            <v>㎡</v>
          </cell>
          <cell r="D152" t="e">
            <v>#N/A</v>
          </cell>
          <cell r="E152" t="e">
            <v>#N/A</v>
          </cell>
          <cell r="H152" t="e">
            <v>#N/A</v>
          </cell>
          <cell r="I152" t="e">
            <v>#N/A</v>
          </cell>
          <cell r="L152" t="e">
            <v>#N/A</v>
          </cell>
          <cell r="M152" t="e">
            <v>#N/A</v>
          </cell>
          <cell r="P152" t="e">
            <v>#N/A</v>
          </cell>
          <cell r="Q152" t="e">
            <v>#N/A</v>
          </cell>
          <cell r="T152" t="e">
            <v>#N/A</v>
          </cell>
          <cell r="U152" t="e">
            <v>#N/A</v>
          </cell>
        </row>
        <row r="153">
          <cell r="A153" t="str">
            <v>거  푸  집</v>
          </cell>
          <cell r="B153" t="str">
            <v>합판4회</v>
          </cell>
          <cell r="C153" t="str">
            <v>㎡</v>
          </cell>
          <cell r="D153" t="e">
            <v>#N/A</v>
          </cell>
          <cell r="E153" t="e">
            <v>#N/A</v>
          </cell>
          <cell r="H153" t="e">
            <v>#N/A</v>
          </cell>
          <cell r="I153" t="e">
            <v>#N/A</v>
          </cell>
          <cell r="L153" t="e">
            <v>#N/A</v>
          </cell>
          <cell r="M153" t="e">
            <v>#N/A</v>
          </cell>
          <cell r="P153" t="e">
            <v>#N/A</v>
          </cell>
          <cell r="Q153" t="e">
            <v>#N/A</v>
          </cell>
          <cell r="T153" t="e">
            <v>#N/A</v>
          </cell>
          <cell r="U153" t="e">
            <v>#N/A</v>
          </cell>
        </row>
        <row r="154">
          <cell r="A154" t="str">
            <v>거  푸  집</v>
          </cell>
          <cell r="B154" t="str">
            <v>합판6회</v>
          </cell>
          <cell r="C154" t="str">
            <v>㎡</v>
          </cell>
          <cell r="D154" t="e">
            <v>#N/A</v>
          </cell>
          <cell r="E154" t="e">
            <v>#N/A</v>
          </cell>
          <cell r="H154" t="e">
            <v>#N/A</v>
          </cell>
          <cell r="I154" t="e">
            <v>#N/A</v>
          </cell>
          <cell r="L154" t="e">
            <v>#N/A</v>
          </cell>
          <cell r="M154" t="e">
            <v>#N/A</v>
          </cell>
          <cell r="P154" t="e">
            <v>#N/A</v>
          </cell>
          <cell r="Q154" t="e">
            <v>#N/A</v>
          </cell>
          <cell r="T154" t="e">
            <v>#N/A</v>
          </cell>
          <cell r="U154" t="e">
            <v>#N/A</v>
          </cell>
        </row>
        <row r="156">
          <cell r="A156" t="str">
            <v>기구  손료</v>
          </cell>
          <cell r="B156" t="str">
            <v>노무비의 2%</v>
          </cell>
          <cell r="C156" t="str">
            <v>식</v>
          </cell>
          <cell r="D156" t="e">
            <v>#N/A</v>
          </cell>
          <cell r="G156" t="e">
            <v>#N/A</v>
          </cell>
          <cell r="H156" t="e">
            <v>#N/A</v>
          </cell>
          <cell r="K156" t="e">
            <v>#N/A</v>
          </cell>
          <cell r="L156" t="e">
            <v>#N/A</v>
          </cell>
          <cell r="O156" t="e">
            <v>#N/A</v>
          </cell>
          <cell r="P156" t="e">
            <v>#N/A</v>
          </cell>
          <cell r="S156" t="e">
            <v>#N/A</v>
          </cell>
          <cell r="T156" t="e">
            <v>#N/A</v>
          </cell>
          <cell r="W156" t="e">
            <v>#N/A</v>
          </cell>
        </row>
        <row r="157">
          <cell r="A157" t="str">
            <v>기구  손료</v>
          </cell>
          <cell r="B157" t="str">
            <v>노무비의 2%</v>
          </cell>
          <cell r="C157" t="str">
            <v>식</v>
          </cell>
          <cell r="D157" t="e">
            <v>#N/A</v>
          </cell>
          <cell r="G157" t="e">
            <v>#N/A</v>
          </cell>
          <cell r="H157" t="e">
            <v>#N/A</v>
          </cell>
          <cell r="K157" t="e">
            <v>#N/A</v>
          </cell>
          <cell r="L157" t="e">
            <v>#N/A</v>
          </cell>
          <cell r="O157" t="e">
            <v>#N/A</v>
          </cell>
          <cell r="P157" t="e">
            <v>#N/A</v>
          </cell>
          <cell r="S157" t="e">
            <v>#N/A</v>
          </cell>
          <cell r="T157" t="e">
            <v>#N/A</v>
          </cell>
          <cell r="W157" t="e">
            <v>#N/A</v>
          </cell>
        </row>
        <row r="158">
          <cell r="A158" t="str">
            <v>기구  손료</v>
          </cell>
          <cell r="B158" t="str">
            <v>노무비의 2%</v>
          </cell>
          <cell r="C158" t="str">
            <v>식</v>
          </cell>
          <cell r="D158" t="e">
            <v>#N/A</v>
          </cell>
          <cell r="G158" t="e">
            <v>#N/A</v>
          </cell>
          <cell r="H158" t="e">
            <v>#N/A</v>
          </cell>
          <cell r="K158" t="e">
            <v>#N/A</v>
          </cell>
          <cell r="L158" t="e">
            <v>#N/A</v>
          </cell>
          <cell r="O158" t="e">
            <v>#N/A</v>
          </cell>
          <cell r="P158" t="e">
            <v>#N/A</v>
          </cell>
          <cell r="S158" t="e">
            <v>#N/A</v>
          </cell>
          <cell r="T158" t="e">
            <v>#N/A</v>
          </cell>
          <cell r="W158" t="e">
            <v>#N/A</v>
          </cell>
        </row>
        <row r="159">
          <cell r="A159" t="str">
            <v>기      층</v>
          </cell>
          <cell r="C159" t="str">
            <v>a</v>
          </cell>
          <cell r="D159" t="e">
            <v>#N/A</v>
          </cell>
          <cell r="E159" t="e">
            <v>#N/A</v>
          </cell>
          <cell r="F159" t="e">
            <v>#N/A</v>
          </cell>
          <cell r="H159" t="e">
            <v>#N/A</v>
          </cell>
          <cell r="I159" t="e">
            <v>#N/A</v>
          </cell>
          <cell r="J159" t="e">
            <v>#N/A</v>
          </cell>
          <cell r="L159" t="e">
            <v>#N/A</v>
          </cell>
          <cell r="M159" t="e">
            <v>#N/A</v>
          </cell>
          <cell r="N159" t="e">
            <v>#N/A</v>
          </cell>
          <cell r="P159" t="e">
            <v>#N/A</v>
          </cell>
          <cell r="Q159" t="e">
            <v>#N/A</v>
          </cell>
          <cell r="R159" t="e">
            <v>#N/A</v>
          </cell>
          <cell r="T159" t="e">
            <v>#N/A</v>
          </cell>
          <cell r="U159" t="e">
            <v>#N/A</v>
          </cell>
          <cell r="V159" t="e">
            <v>#N/A</v>
          </cell>
        </row>
        <row r="160">
          <cell r="A160" t="str">
            <v>기      층</v>
          </cell>
          <cell r="C160" t="str">
            <v>a</v>
          </cell>
          <cell r="D160" t="e">
            <v>#N/A</v>
          </cell>
          <cell r="E160" t="e">
            <v>#N/A</v>
          </cell>
          <cell r="F160" t="e">
            <v>#N/A</v>
          </cell>
          <cell r="H160" t="e">
            <v>#N/A</v>
          </cell>
          <cell r="I160" t="e">
            <v>#N/A</v>
          </cell>
          <cell r="J160" t="e">
            <v>#N/A</v>
          </cell>
          <cell r="L160" t="e">
            <v>#N/A</v>
          </cell>
          <cell r="M160" t="e">
            <v>#N/A</v>
          </cell>
          <cell r="N160" t="e">
            <v>#N/A</v>
          </cell>
          <cell r="P160" t="e">
            <v>#N/A</v>
          </cell>
          <cell r="Q160" t="e">
            <v>#N/A</v>
          </cell>
          <cell r="R160" t="e">
            <v>#N/A</v>
          </cell>
          <cell r="T160" t="e">
            <v>#N/A</v>
          </cell>
          <cell r="U160" t="e">
            <v>#N/A</v>
          </cell>
          <cell r="V160" t="e">
            <v>#N/A</v>
          </cell>
        </row>
        <row r="161">
          <cell r="A161" t="str">
            <v>기      층</v>
          </cell>
          <cell r="C161" t="str">
            <v>a</v>
          </cell>
          <cell r="D161" t="e">
            <v>#N/A</v>
          </cell>
          <cell r="E161" t="e">
            <v>#N/A</v>
          </cell>
          <cell r="F161" t="e">
            <v>#N/A</v>
          </cell>
          <cell r="H161" t="e">
            <v>#N/A</v>
          </cell>
          <cell r="I161" t="e">
            <v>#N/A</v>
          </cell>
          <cell r="J161" t="e">
            <v>#N/A</v>
          </cell>
          <cell r="L161" t="e">
            <v>#N/A</v>
          </cell>
          <cell r="M161" t="e">
            <v>#N/A</v>
          </cell>
          <cell r="N161" t="e">
            <v>#N/A</v>
          </cell>
          <cell r="P161" t="e">
            <v>#N/A</v>
          </cell>
          <cell r="Q161" t="e">
            <v>#N/A</v>
          </cell>
          <cell r="R161" t="e">
            <v>#N/A</v>
          </cell>
          <cell r="T161" t="e">
            <v>#N/A</v>
          </cell>
          <cell r="U161" t="e">
            <v>#N/A</v>
          </cell>
          <cell r="V161" t="e">
            <v>#N/A</v>
          </cell>
        </row>
        <row r="163">
          <cell r="A163" t="str">
            <v>노상  정리</v>
          </cell>
          <cell r="C163" t="str">
            <v>a</v>
          </cell>
          <cell r="D163" t="e">
            <v>#N/A</v>
          </cell>
          <cell r="E163" t="e">
            <v>#N/A</v>
          </cell>
          <cell r="F163" t="e">
            <v>#N/A</v>
          </cell>
          <cell r="H163" t="e">
            <v>#N/A</v>
          </cell>
          <cell r="I163" t="e">
            <v>#N/A</v>
          </cell>
          <cell r="J163" t="e">
            <v>#N/A</v>
          </cell>
          <cell r="L163" t="e">
            <v>#N/A</v>
          </cell>
          <cell r="M163" t="e">
            <v>#N/A</v>
          </cell>
          <cell r="N163" t="e">
            <v>#N/A</v>
          </cell>
          <cell r="P163" t="e">
            <v>#N/A</v>
          </cell>
          <cell r="Q163" t="e">
            <v>#N/A</v>
          </cell>
          <cell r="R163" t="e">
            <v>#N/A</v>
          </cell>
          <cell r="T163" t="e">
            <v>#N/A</v>
          </cell>
          <cell r="U163" t="e">
            <v>#N/A</v>
          </cell>
          <cell r="V163" t="e">
            <v>#N/A</v>
          </cell>
        </row>
        <row r="165">
          <cell r="A165" t="str">
            <v>레미콘타설</v>
          </cell>
          <cell r="B165" t="str">
            <v>소형</v>
          </cell>
          <cell r="C165" t="str">
            <v>㎥</v>
          </cell>
          <cell r="D165" t="e">
            <v>#N/A</v>
          </cell>
          <cell r="E165" t="e">
            <v>#N/A</v>
          </cell>
          <cell r="F165" t="e">
            <v>#N/A</v>
          </cell>
          <cell r="H165" t="e">
            <v>#N/A</v>
          </cell>
          <cell r="I165" t="e">
            <v>#N/A</v>
          </cell>
          <cell r="J165" t="e">
            <v>#N/A</v>
          </cell>
          <cell r="L165" t="e">
            <v>#N/A</v>
          </cell>
          <cell r="M165" t="e">
            <v>#N/A</v>
          </cell>
          <cell r="N165" t="e">
            <v>#N/A</v>
          </cell>
          <cell r="P165" t="e">
            <v>#N/A</v>
          </cell>
          <cell r="Q165" t="e">
            <v>#N/A</v>
          </cell>
          <cell r="R165" t="e">
            <v>#N/A</v>
          </cell>
          <cell r="T165" t="e">
            <v>#N/A</v>
          </cell>
          <cell r="U165" t="e">
            <v>#N/A</v>
          </cell>
          <cell r="V165" t="e">
            <v>#N/A</v>
          </cell>
        </row>
        <row r="166">
          <cell r="A166" t="str">
            <v>레미콘타설</v>
          </cell>
          <cell r="B166" t="str">
            <v>무근</v>
          </cell>
          <cell r="C166" t="str">
            <v>㎥</v>
          </cell>
          <cell r="D166" t="e">
            <v>#N/A</v>
          </cell>
          <cell r="E166" t="e">
            <v>#N/A</v>
          </cell>
          <cell r="F166" t="e">
            <v>#N/A</v>
          </cell>
          <cell r="H166" t="e">
            <v>#N/A</v>
          </cell>
          <cell r="I166" t="e">
            <v>#N/A</v>
          </cell>
          <cell r="J166" t="e">
            <v>#N/A</v>
          </cell>
          <cell r="L166" t="e">
            <v>#N/A</v>
          </cell>
          <cell r="M166" t="e">
            <v>#N/A</v>
          </cell>
          <cell r="N166" t="e">
            <v>#N/A</v>
          </cell>
          <cell r="P166" t="e">
            <v>#N/A</v>
          </cell>
          <cell r="Q166" t="e">
            <v>#N/A</v>
          </cell>
          <cell r="R166" t="e">
            <v>#N/A</v>
          </cell>
          <cell r="T166" t="e">
            <v>#N/A</v>
          </cell>
          <cell r="U166" t="e">
            <v>#N/A</v>
          </cell>
          <cell r="V166" t="e">
            <v>#N/A</v>
          </cell>
        </row>
        <row r="167">
          <cell r="A167" t="str">
            <v>레미콘타설</v>
          </cell>
          <cell r="B167" t="str">
            <v>철근</v>
          </cell>
          <cell r="C167" t="str">
            <v>㎥</v>
          </cell>
          <cell r="D167" t="e">
            <v>#N/A</v>
          </cell>
          <cell r="E167" t="e">
            <v>#N/A</v>
          </cell>
          <cell r="F167" t="e">
            <v>#N/A</v>
          </cell>
          <cell r="H167" t="e">
            <v>#N/A</v>
          </cell>
          <cell r="I167" t="e">
            <v>#N/A</v>
          </cell>
          <cell r="J167" t="e">
            <v>#N/A</v>
          </cell>
          <cell r="L167" t="e">
            <v>#N/A</v>
          </cell>
          <cell r="M167" t="e">
            <v>#N/A</v>
          </cell>
          <cell r="N167" t="e">
            <v>#N/A</v>
          </cell>
          <cell r="P167" t="e">
            <v>#N/A</v>
          </cell>
          <cell r="Q167" t="e">
            <v>#N/A</v>
          </cell>
          <cell r="R167" t="e">
            <v>#N/A</v>
          </cell>
          <cell r="T167" t="e">
            <v>#N/A</v>
          </cell>
          <cell r="U167" t="e">
            <v>#N/A</v>
          </cell>
          <cell r="V167" t="e">
            <v>#N/A</v>
          </cell>
        </row>
        <row r="169">
          <cell r="A169" t="str">
            <v>모  르  터</v>
          </cell>
          <cell r="B169" t="str">
            <v>1:2</v>
          </cell>
          <cell r="C169" t="str">
            <v>㎥</v>
          </cell>
          <cell r="D169" t="e">
            <v>#N/A</v>
          </cell>
          <cell r="E169" t="e">
            <v>#N/A</v>
          </cell>
          <cell r="F169" t="e">
            <v>#N/A</v>
          </cell>
          <cell r="H169" t="e">
            <v>#N/A</v>
          </cell>
          <cell r="I169" t="e">
            <v>#N/A</v>
          </cell>
          <cell r="J169" t="e">
            <v>#N/A</v>
          </cell>
          <cell r="L169" t="e">
            <v>#N/A</v>
          </cell>
          <cell r="M169" t="e">
            <v>#N/A</v>
          </cell>
          <cell r="N169" t="e">
            <v>#N/A</v>
          </cell>
          <cell r="P169" t="e">
            <v>#N/A</v>
          </cell>
          <cell r="Q169" t="e">
            <v>#N/A</v>
          </cell>
          <cell r="R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</row>
        <row r="172">
          <cell r="A172" t="str">
            <v>보조  기층</v>
          </cell>
          <cell r="B172" t="str">
            <v>T=150</v>
          </cell>
          <cell r="C172" t="str">
            <v>a</v>
          </cell>
          <cell r="D172" t="e">
            <v>#N/A</v>
          </cell>
          <cell r="E172" t="e">
            <v>#N/A</v>
          </cell>
          <cell r="F172" t="e">
            <v>#N/A</v>
          </cell>
          <cell r="H172" t="e">
            <v>#N/A</v>
          </cell>
          <cell r="I172" t="e">
            <v>#N/A</v>
          </cell>
          <cell r="J172" t="e">
            <v>#N/A</v>
          </cell>
          <cell r="L172" t="e">
            <v>#N/A</v>
          </cell>
          <cell r="M172" t="e">
            <v>#N/A</v>
          </cell>
          <cell r="N172" t="e">
            <v>#N/A</v>
          </cell>
          <cell r="P172" t="e">
            <v>#N/A</v>
          </cell>
          <cell r="Q172" t="e">
            <v>#N/A</v>
          </cell>
          <cell r="R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</row>
        <row r="173">
          <cell r="A173" t="str">
            <v>보조  기층</v>
          </cell>
          <cell r="B173" t="str">
            <v>T=200</v>
          </cell>
          <cell r="C173" t="str">
            <v>a</v>
          </cell>
          <cell r="D173" t="e">
            <v>#N/A</v>
          </cell>
          <cell r="E173" t="e">
            <v>#N/A</v>
          </cell>
          <cell r="F173" t="e">
            <v>#N/A</v>
          </cell>
          <cell r="H173" t="e">
            <v>#N/A</v>
          </cell>
          <cell r="I173" t="e">
            <v>#N/A</v>
          </cell>
          <cell r="J173" t="e">
            <v>#N/A</v>
          </cell>
          <cell r="L173" t="e">
            <v>#N/A</v>
          </cell>
          <cell r="M173" t="e">
            <v>#N/A</v>
          </cell>
          <cell r="N173" t="e">
            <v>#N/A</v>
          </cell>
          <cell r="P173" t="e">
            <v>#N/A</v>
          </cell>
          <cell r="Q173" t="e">
            <v>#N/A</v>
          </cell>
          <cell r="R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</row>
        <row r="174">
          <cell r="A174" t="str">
            <v>보조  기층</v>
          </cell>
          <cell r="B174" t="str">
            <v>T=300</v>
          </cell>
          <cell r="C174" t="str">
            <v>a</v>
          </cell>
          <cell r="D174" t="e">
            <v>#N/A</v>
          </cell>
          <cell r="E174" t="e">
            <v>#N/A</v>
          </cell>
          <cell r="F174" t="e">
            <v>#N/A</v>
          </cell>
          <cell r="H174" t="e">
            <v>#N/A</v>
          </cell>
          <cell r="I174" t="e">
            <v>#N/A</v>
          </cell>
          <cell r="J174" t="e">
            <v>#N/A</v>
          </cell>
          <cell r="L174" t="e">
            <v>#N/A</v>
          </cell>
          <cell r="M174" t="e">
            <v>#N/A</v>
          </cell>
          <cell r="N174" t="e">
            <v>#N/A</v>
          </cell>
          <cell r="P174" t="e">
            <v>#N/A</v>
          </cell>
          <cell r="Q174" t="e">
            <v>#N/A</v>
          </cell>
          <cell r="R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</row>
        <row r="177">
          <cell r="A177" t="str">
            <v>보조  기층</v>
          </cell>
          <cell r="B177" t="str">
            <v>T=150</v>
          </cell>
          <cell r="C177" t="str">
            <v>a</v>
          </cell>
          <cell r="D177" t="e">
            <v>#N/A</v>
          </cell>
          <cell r="E177" t="e">
            <v>#N/A</v>
          </cell>
          <cell r="F177" t="e">
            <v>#N/A</v>
          </cell>
          <cell r="H177" t="e">
            <v>#N/A</v>
          </cell>
          <cell r="I177" t="e">
            <v>#N/A</v>
          </cell>
          <cell r="J177" t="e">
            <v>#N/A</v>
          </cell>
          <cell r="L177" t="e">
            <v>#N/A</v>
          </cell>
          <cell r="M177" t="e">
            <v>#N/A</v>
          </cell>
          <cell r="N177" t="e">
            <v>#N/A</v>
          </cell>
          <cell r="P177" t="e">
            <v>#N/A</v>
          </cell>
          <cell r="Q177" t="e">
            <v>#N/A</v>
          </cell>
          <cell r="R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</row>
        <row r="178">
          <cell r="A178" t="str">
            <v>보조  기층</v>
          </cell>
          <cell r="B178" t="str">
            <v>T=200</v>
          </cell>
          <cell r="C178" t="str">
            <v>a</v>
          </cell>
          <cell r="D178" t="e">
            <v>#N/A</v>
          </cell>
          <cell r="E178" t="e">
            <v>#N/A</v>
          </cell>
          <cell r="F178" t="e">
            <v>#N/A</v>
          </cell>
          <cell r="H178" t="e">
            <v>#N/A</v>
          </cell>
          <cell r="I178" t="e">
            <v>#N/A</v>
          </cell>
          <cell r="J178" t="e">
            <v>#N/A</v>
          </cell>
          <cell r="L178" t="e">
            <v>#N/A</v>
          </cell>
          <cell r="M178" t="e">
            <v>#N/A</v>
          </cell>
          <cell r="N178" t="e">
            <v>#N/A</v>
          </cell>
          <cell r="P178" t="e">
            <v>#N/A</v>
          </cell>
          <cell r="Q178" t="e">
            <v>#N/A</v>
          </cell>
          <cell r="R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</row>
        <row r="179">
          <cell r="A179" t="str">
            <v>보조  기층</v>
          </cell>
          <cell r="B179" t="str">
            <v>T=300</v>
          </cell>
          <cell r="C179" t="str">
            <v>a</v>
          </cell>
          <cell r="D179" t="e">
            <v>#N/A</v>
          </cell>
          <cell r="E179" t="e">
            <v>#N/A</v>
          </cell>
          <cell r="F179" t="e">
            <v>#N/A</v>
          </cell>
          <cell r="H179" t="e">
            <v>#N/A</v>
          </cell>
          <cell r="I179" t="e">
            <v>#N/A</v>
          </cell>
          <cell r="J179" t="e">
            <v>#N/A</v>
          </cell>
          <cell r="L179" t="e">
            <v>#N/A</v>
          </cell>
          <cell r="M179" t="e">
            <v>#N/A</v>
          </cell>
          <cell r="N179" t="e">
            <v>#N/A</v>
          </cell>
          <cell r="P179" t="e">
            <v>#N/A</v>
          </cell>
          <cell r="Q179" t="e">
            <v>#N/A</v>
          </cell>
          <cell r="R179" t="e">
            <v>#N/A</v>
          </cell>
          <cell r="T179" t="e">
            <v>#N/A</v>
          </cell>
          <cell r="U179" t="e">
            <v>#N/A</v>
          </cell>
          <cell r="V179" t="e">
            <v>#N/A</v>
          </cell>
        </row>
        <row r="181">
          <cell r="A181" t="str">
            <v>보조  자재</v>
          </cell>
          <cell r="B181" t="str">
            <v>문양거푸집의20%</v>
          </cell>
          <cell r="C181" t="str">
            <v>식</v>
          </cell>
          <cell r="D181" t="e">
            <v>#N/A</v>
          </cell>
          <cell r="H181" t="e">
            <v>#N/A</v>
          </cell>
          <cell r="L181" t="e">
            <v>#N/A</v>
          </cell>
          <cell r="P181" t="e">
            <v>#N/A</v>
          </cell>
          <cell r="T181" t="e">
            <v>#N/A</v>
          </cell>
        </row>
        <row r="183">
          <cell r="A183" t="str">
            <v>비      계</v>
          </cell>
          <cell r="B183" t="str">
            <v>1회</v>
          </cell>
          <cell r="C183" t="str">
            <v>공/㎥</v>
          </cell>
          <cell r="D183" t="e">
            <v>#N/A</v>
          </cell>
          <cell r="E183" t="e">
            <v>#N/A</v>
          </cell>
          <cell r="H183" t="e">
            <v>#N/A</v>
          </cell>
          <cell r="I183" t="e">
            <v>#N/A</v>
          </cell>
          <cell r="L183" t="e">
            <v>#N/A</v>
          </cell>
          <cell r="M183" t="e">
            <v>#N/A</v>
          </cell>
          <cell r="P183" t="e">
            <v>#N/A</v>
          </cell>
          <cell r="Q183" t="e">
            <v>#N/A</v>
          </cell>
          <cell r="T183" t="e">
            <v>#N/A</v>
          </cell>
          <cell r="U183" t="e">
            <v>#N/A</v>
          </cell>
        </row>
        <row r="184">
          <cell r="A184" t="str">
            <v>비      계</v>
          </cell>
          <cell r="B184" t="str">
            <v>4회</v>
          </cell>
          <cell r="C184" t="str">
            <v>공/㎥</v>
          </cell>
          <cell r="D184" t="e">
            <v>#N/A</v>
          </cell>
          <cell r="E184" t="e">
            <v>#N/A</v>
          </cell>
          <cell r="F184" t="e">
            <v>#N/A</v>
          </cell>
          <cell r="H184" t="e">
            <v>#N/A</v>
          </cell>
          <cell r="I184" t="e">
            <v>#N/A</v>
          </cell>
          <cell r="J184" t="e">
            <v>#N/A</v>
          </cell>
          <cell r="L184" t="e">
            <v>#N/A</v>
          </cell>
          <cell r="M184" t="e">
            <v>#N/A</v>
          </cell>
          <cell r="N184" t="e">
            <v>#N/A</v>
          </cell>
          <cell r="P184" t="e">
            <v>#N/A</v>
          </cell>
          <cell r="Q184" t="e">
            <v>#N/A</v>
          </cell>
          <cell r="R184" t="e">
            <v>#N/A</v>
          </cell>
          <cell r="T184" t="e">
            <v>#N/A</v>
          </cell>
          <cell r="U184" t="e">
            <v>#N/A</v>
          </cell>
          <cell r="V184" t="e">
            <v>#N/A</v>
          </cell>
        </row>
        <row r="185">
          <cell r="A185" t="str">
            <v>비      계</v>
          </cell>
          <cell r="B185" t="str">
            <v>6회</v>
          </cell>
          <cell r="C185" t="str">
            <v>공/㎥</v>
          </cell>
          <cell r="D185" t="e">
            <v>#N/A</v>
          </cell>
          <cell r="E185" t="e">
            <v>#N/A</v>
          </cell>
          <cell r="F185" t="e">
            <v>#N/A</v>
          </cell>
          <cell r="H185" t="e">
            <v>#N/A</v>
          </cell>
          <cell r="I185" t="e">
            <v>#N/A</v>
          </cell>
          <cell r="J185" t="e">
            <v>#N/A</v>
          </cell>
          <cell r="L185" t="e">
            <v>#N/A</v>
          </cell>
          <cell r="M185" t="e">
            <v>#N/A</v>
          </cell>
          <cell r="N185" t="e">
            <v>#N/A</v>
          </cell>
          <cell r="P185" t="e">
            <v>#N/A</v>
          </cell>
          <cell r="Q185" t="e">
            <v>#N/A</v>
          </cell>
          <cell r="R185" t="e">
            <v>#N/A</v>
          </cell>
          <cell r="T185" t="e">
            <v>#N/A</v>
          </cell>
          <cell r="U185" t="e">
            <v>#N/A</v>
          </cell>
          <cell r="V185" t="e">
            <v>#N/A</v>
          </cell>
        </row>
        <row r="187">
          <cell r="A187" t="str">
            <v>살      수</v>
          </cell>
          <cell r="C187" t="str">
            <v>㎡</v>
          </cell>
          <cell r="D187">
            <v>804</v>
          </cell>
          <cell r="E187">
            <v>1862</v>
          </cell>
          <cell r="F187">
            <v>562</v>
          </cell>
          <cell r="H187">
            <v>804</v>
          </cell>
          <cell r="I187">
            <v>1862</v>
          </cell>
          <cell r="J187">
            <v>562</v>
          </cell>
          <cell r="L187">
            <v>804</v>
          </cell>
          <cell r="M187">
            <v>1862</v>
          </cell>
          <cell r="N187">
            <v>562</v>
          </cell>
          <cell r="P187">
            <v>804</v>
          </cell>
          <cell r="Q187">
            <v>1862</v>
          </cell>
          <cell r="R187">
            <v>562</v>
          </cell>
          <cell r="T187">
            <v>804</v>
          </cell>
          <cell r="U187">
            <v>1862</v>
          </cell>
          <cell r="V187">
            <v>562</v>
          </cell>
        </row>
        <row r="189">
          <cell r="A189" t="str">
            <v>사용  고재</v>
          </cell>
          <cell r="B189" t="str">
            <v>보조자재의10%</v>
          </cell>
          <cell r="C189" t="str">
            <v>식</v>
          </cell>
          <cell r="D189" t="e">
            <v>#N/A</v>
          </cell>
          <cell r="H189" t="e">
            <v>#N/A</v>
          </cell>
          <cell r="L189" t="e">
            <v>#N/A</v>
          </cell>
          <cell r="P189" t="e">
            <v>#N/A</v>
          </cell>
          <cell r="T189" t="e">
            <v>#N/A</v>
          </cell>
        </row>
        <row r="191">
          <cell r="A191" t="str">
            <v>양      생</v>
          </cell>
          <cell r="C191" t="str">
            <v>㎡</v>
          </cell>
          <cell r="D191" t="e">
            <v>#N/A</v>
          </cell>
          <cell r="E191" t="e">
            <v>#N/A</v>
          </cell>
          <cell r="F191" t="e">
            <v>#N/A</v>
          </cell>
          <cell r="H191" t="e">
            <v>#N/A</v>
          </cell>
          <cell r="I191" t="e">
            <v>#N/A</v>
          </cell>
          <cell r="J191" t="e">
            <v>#N/A</v>
          </cell>
          <cell r="L191" t="e">
            <v>#N/A</v>
          </cell>
          <cell r="M191" t="e">
            <v>#N/A</v>
          </cell>
          <cell r="N191" t="e">
            <v>#N/A</v>
          </cell>
          <cell r="P191" t="e">
            <v>#N/A</v>
          </cell>
          <cell r="Q191" t="e">
            <v>#N/A</v>
          </cell>
          <cell r="R191" t="e">
            <v>#N/A</v>
          </cell>
          <cell r="T191" t="e">
            <v>#N/A</v>
          </cell>
          <cell r="U191" t="e">
            <v>#N/A</v>
          </cell>
          <cell r="V191" t="e">
            <v>#N/A</v>
          </cell>
        </row>
        <row r="193">
          <cell r="A193" t="str">
            <v>와이어메쉬깔기</v>
          </cell>
          <cell r="C193" t="str">
            <v>㎡</v>
          </cell>
          <cell r="D193" t="e">
            <v>#N/A</v>
          </cell>
          <cell r="E193" t="e">
            <v>#N/A</v>
          </cell>
          <cell r="F193" t="e">
            <v>#N/A</v>
          </cell>
          <cell r="H193" t="e">
            <v>#N/A</v>
          </cell>
          <cell r="I193" t="e">
            <v>#N/A</v>
          </cell>
          <cell r="J193" t="e">
            <v>#N/A</v>
          </cell>
          <cell r="L193" t="e">
            <v>#N/A</v>
          </cell>
          <cell r="M193" t="e">
            <v>#N/A</v>
          </cell>
          <cell r="N193" t="e">
            <v>#N/A</v>
          </cell>
          <cell r="P193" t="e">
            <v>#N/A</v>
          </cell>
          <cell r="Q193" t="e">
            <v>#N/A</v>
          </cell>
          <cell r="R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</row>
        <row r="195">
          <cell r="A195" t="str">
            <v>잡석  부설</v>
          </cell>
          <cell r="C195" t="str">
            <v>㎥</v>
          </cell>
          <cell r="D195" t="e">
            <v>#N/A</v>
          </cell>
          <cell r="E195" t="e">
            <v>#N/A</v>
          </cell>
          <cell r="F195" t="e">
            <v>#N/A</v>
          </cell>
          <cell r="H195" t="e">
            <v>#N/A</v>
          </cell>
          <cell r="I195" t="e">
            <v>#N/A</v>
          </cell>
          <cell r="J195" t="e">
            <v>#N/A</v>
          </cell>
          <cell r="L195" t="e">
            <v>#N/A</v>
          </cell>
          <cell r="M195" t="e">
            <v>#N/A</v>
          </cell>
          <cell r="N195" t="e">
            <v>#N/A</v>
          </cell>
          <cell r="P195" t="e">
            <v>#N/A</v>
          </cell>
          <cell r="Q195" t="e">
            <v>#N/A</v>
          </cell>
          <cell r="R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</row>
        <row r="196">
          <cell r="A196" t="str">
            <v>잡  재  료</v>
          </cell>
          <cell r="B196" t="str">
            <v>재료비의5%</v>
          </cell>
          <cell r="C196" t="str">
            <v>식</v>
          </cell>
          <cell r="D196" t="e">
            <v>#N/A</v>
          </cell>
          <cell r="H196" t="e">
            <v>#N/A</v>
          </cell>
          <cell r="L196" t="e">
            <v>#N/A</v>
          </cell>
          <cell r="P196" t="e">
            <v>#N/A</v>
          </cell>
          <cell r="T196" t="e">
            <v>#N/A</v>
          </cell>
        </row>
        <row r="198">
          <cell r="A198" t="str">
            <v>철근가공및조립</v>
          </cell>
          <cell r="B198" t="str">
            <v>보통</v>
          </cell>
          <cell r="C198" t="str">
            <v>TON</v>
          </cell>
          <cell r="D198" t="e">
            <v>#N/A</v>
          </cell>
          <cell r="E198" t="e">
            <v>#N/A</v>
          </cell>
          <cell r="F198" t="e">
            <v>#N/A</v>
          </cell>
          <cell r="H198" t="e">
            <v>#N/A</v>
          </cell>
          <cell r="I198" t="e">
            <v>#N/A</v>
          </cell>
          <cell r="J198" t="e">
            <v>#N/A</v>
          </cell>
          <cell r="L198" t="e">
            <v>#N/A</v>
          </cell>
          <cell r="M198" t="e">
            <v>#N/A</v>
          </cell>
          <cell r="N198" t="e">
            <v>#N/A</v>
          </cell>
          <cell r="P198" t="e">
            <v>#N/A</v>
          </cell>
          <cell r="Q198" t="e">
            <v>#N/A</v>
          </cell>
          <cell r="R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</row>
        <row r="200">
          <cell r="A200" t="str">
            <v>콘크리트층</v>
          </cell>
          <cell r="B200" t="str">
            <v>T=200</v>
          </cell>
          <cell r="D200" t="e">
            <v>#N/A</v>
          </cell>
          <cell r="E200" t="e">
            <v>#N/A</v>
          </cell>
          <cell r="F200" t="e">
            <v>#N/A</v>
          </cell>
          <cell r="H200" t="e">
            <v>#N/A</v>
          </cell>
          <cell r="I200" t="e">
            <v>#N/A</v>
          </cell>
          <cell r="J200" t="e">
            <v>#N/A</v>
          </cell>
          <cell r="L200" t="e">
            <v>#N/A</v>
          </cell>
          <cell r="M200" t="e">
            <v>#N/A</v>
          </cell>
          <cell r="N200" t="e">
            <v>#N/A</v>
          </cell>
          <cell r="P200" t="e">
            <v>#N/A</v>
          </cell>
          <cell r="Q200" t="e">
            <v>#N/A</v>
          </cell>
          <cell r="R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</row>
        <row r="201">
          <cell r="A201" t="str">
            <v>콘크리트층</v>
          </cell>
          <cell r="B201" t="str">
            <v>T=200</v>
          </cell>
          <cell r="D201" t="e">
            <v>#N/A</v>
          </cell>
          <cell r="E201" t="e">
            <v>#N/A</v>
          </cell>
          <cell r="F201" t="e">
            <v>#N/A</v>
          </cell>
          <cell r="H201" t="e">
            <v>#N/A</v>
          </cell>
          <cell r="I201" t="e">
            <v>#N/A</v>
          </cell>
          <cell r="J201" t="e">
            <v>#N/A</v>
          </cell>
          <cell r="L201" t="e">
            <v>#N/A</v>
          </cell>
          <cell r="M201" t="e">
            <v>#N/A</v>
          </cell>
          <cell r="N201" t="e">
            <v>#N/A</v>
          </cell>
          <cell r="P201" t="e">
            <v>#N/A</v>
          </cell>
          <cell r="Q201" t="e">
            <v>#N/A</v>
          </cell>
          <cell r="R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</row>
        <row r="202">
          <cell r="A202" t="str">
            <v>콘크리트층</v>
          </cell>
          <cell r="B202" t="str">
            <v>T=200</v>
          </cell>
          <cell r="D202" t="e">
            <v>#N/A</v>
          </cell>
          <cell r="E202" t="e">
            <v>#N/A</v>
          </cell>
          <cell r="F202" t="e">
            <v>#N/A</v>
          </cell>
          <cell r="H202" t="e">
            <v>#N/A</v>
          </cell>
          <cell r="I202" t="e">
            <v>#N/A</v>
          </cell>
          <cell r="J202" t="e">
            <v>#N/A</v>
          </cell>
          <cell r="L202" t="e">
            <v>#N/A</v>
          </cell>
          <cell r="M202" t="e">
            <v>#N/A</v>
          </cell>
          <cell r="N202" t="e">
            <v>#N/A</v>
          </cell>
          <cell r="P202" t="e">
            <v>#N/A</v>
          </cell>
          <cell r="Q202" t="e">
            <v>#N/A</v>
          </cell>
          <cell r="R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</row>
        <row r="204">
          <cell r="A204" t="str">
            <v>택  코우팅</v>
          </cell>
          <cell r="D204" t="e">
            <v>#N/A</v>
          </cell>
          <cell r="E204" t="e">
            <v>#N/A</v>
          </cell>
          <cell r="F204" t="e">
            <v>#N/A</v>
          </cell>
          <cell r="H204" t="e">
            <v>#N/A</v>
          </cell>
          <cell r="I204" t="e">
            <v>#N/A</v>
          </cell>
          <cell r="J204" t="e">
            <v>#N/A</v>
          </cell>
          <cell r="L204" t="e">
            <v>#N/A</v>
          </cell>
          <cell r="M204" t="e">
            <v>#N/A</v>
          </cell>
          <cell r="N204" t="e">
            <v>#N/A</v>
          </cell>
          <cell r="P204" t="e">
            <v>#N/A</v>
          </cell>
          <cell r="Q204" t="e">
            <v>#N/A</v>
          </cell>
          <cell r="R204" t="e">
            <v>#N/A</v>
          </cell>
          <cell r="T204" t="e">
            <v>#N/A</v>
          </cell>
          <cell r="U204" t="e">
            <v>#N/A</v>
          </cell>
          <cell r="V204" t="e">
            <v>#N/A</v>
          </cell>
        </row>
        <row r="206">
          <cell r="A206" t="str">
            <v>표      층</v>
          </cell>
          <cell r="C206" t="str">
            <v>a</v>
          </cell>
          <cell r="D206" t="e">
            <v>#N/A</v>
          </cell>
          <cell r="E206" t="e">
            <v>#N/A</v>
          </cell>
          <cell r="F206" t="e">
            <v>#N/A</v>
          </cell>
          <cell r="H206" t="e">
            <v>#N/A</v>
          </cell>
          <cell r="I206" t="e">
            <v>#N/A</v>
          </cell>
          <cell r="J206" t="e">
            <v>#N/A</v>
          </cell>
          <cell r="L206" t="e">
            <v>#N/A</v>
          </cell>
          <cell r="M206" t="e">
            <v>#N/A</v>
          </cell>
          <cell r="N206" t="e">
            <v>#N/A</v>
          </cell>
          <cell r="P206" t="e">
            <v>#N/A</v>
          </cell>
          <cell r="Q206" t="e">
            <v>#N/A</v>
          </cell>
          <cell r="R206" t="e">
            <v>#N/A</v>
          </cell>
          <cell r="T206" t="e">
            <v>#N/A</v>
          </cell>
          <cell r="U206" t="e">
            <v>#N/A</v>
          </cell>
          <cell r="V206" t="e">
            <v>#N/A</v>
          </cell>
        </row>
        <row r="207">
          <cell r="A207" t="str">
            <v>표      층</v>
          </cell>
          <cell r="C207" t="str">
            <v>a</v>
          </cell>
          <cell r="D207" t="e">
            <v>#N/A</v>
          </cell>
          <cell r="E207" t="e">
            <v>#N/A</v>
          </cell>
          <cell r="F207" t="e">
            <v>#N/A</v>
          </cell>
          <cell r="H207" t="e">
            <v>#N/A</v>
          </cell>
          <cell r="I207" t="e">
            <v>#N/A</v>
          </cell>
          <cell r="J207" t="e">
            <v>#N/A</v>
          </cell>
          <cell r="L207" t="e">
            <v>#N/A</v>
          </cell>
          <cell r="M207" t="e">
            <v>#N/A</v>
          </cell>
          <cell r="N207" t="e">
            <v>#N/A</v>
          </cell>
          <cell r="P207" t="e">
            <v>#N/A</v>
          </cell>
          <cell r="Q207" t="e">
            <v>#N/A</v>
          </cell>
          <cell r="R207" t="e">
            <v>#N/A</v>
          </cell>
          <cell r="T207" t="e">
            <v>#N/A</v>
          </cell>
          <cell r="U207" t="e">
            <v>#N/A</v>
          </cell>
          <cell r="V207" t="e">
            <v>#N/A</v>
          </cell>
        </row>
        <row r="208">
          <cell r="A208" t="str">
            <v>표      층</v>
          </cell>
          <cell r="C208" t="str">
            <v>a</v>
          </cell>
          <cell r="D208" t="e">
            <v>#N/A</v>
          </cell>
          <cell r="E208" t="e">
            <v>#N/A</v>
          </cell>
          <cell r="F208" t="e">
            <v>#N/A</v>
          </cell>
          <cell r="H208" t="e">
            <v>#N/A</v>
          </cell>
          <cell r="I208" t="e">
            <v>#N/A</v>
          </cell>
          <cell r="J208" t="e">
            <v>#N/A</v>
          </cell>
          <cell r="L208" t="e">
            <v>#N/A</v>
          </cell>
          <cell r="M208" t="e">
            <v>#N/A</v>
          </cell>
          <cell r="N208" t="e">
            <v>#N/A</v>
          </cell>
          <cell r="P208" t="e">
            <v>#N/A</v>
          </cell>
          <cell r="Q208" t="e">
            <v>#N/A</v>
          </cell>
          <cell r="R208" t="e">
            <v>#N/A</v>
          </cell>
          <cell r="T208" t="e">
            <v>#N/A</v>
          </cell>
          <cell r="U208" t="e">
            <v>#N/A</v>
          </cell>
          <cell r="V208" t="e">
            <v>#N/A</v>
          </cell>
        </row>
        <row r="210">
          <cell r="A210" t="str">
            <v>프라임코우팅</v>
          </cell>
          <cell r="C210" t="str">
            <v>a</v>
          </cell>
          <cell r="D210" t="e">
            <v>#N/A</v>
          </cell>
          <cell r="E210" t="e">
            <v>#N/A</v>
          </cell>
          <cell r="F210" t="e">
            <v>#N/A</v>
          </cell>
          <cell r="H210" t="e">
            <v>#N/A</v>
          </cell>
          <cell r="I210" t="e">
            <v>#N/A</v>
          </cell>
          <cell r="J210" t="e">
            <v>#N/A</v>
          </cell>
          <cell r="L210" t="e">
            <v>#N/A</v>
          </cell>
          <cell r="M210" t="e">
            <v>#N/A</v>
          </cell>
          <cell r="N210" t="e">
            <v>#N/A</v>
          </cell>
          <cell r="P210" t="e">
            <v>#N/A</v>
          </cell>
          <cell r="Q210" t="e">
            <v>#N/A</v>
          </cell>
          <cell r="R210" t="e">
            <v>#N/A</v>
          </cell>
          <cell r="T210" t="e">
            <v>#N/A</v>
          </cell>
          <cell r="U210" t="e">
            <v>#N/A</v>
          </cell>
          <cell r="V210" t="e">
            <v>#N/A</v>
          </cell>
        </row>
        <row r="212">
          <cell r="A212" t="str">
            <v>혼합  기층</v>
          </cell>
          <cell r="D212" t="e">
            <v>#N/A</v>
          </cell>
          <cell r="E212" t="e">
            <v>#N/A</v>
          </cell>
          <cell r="F212" t="e">
            <v>#N/A</v>
          </cell>
          <cell r="H212" t="e">
            <v>#N/A</v>
          </cell>
          <cell r="I212" t="e">
            <v>#N/A</v>
          </cell>
          <cell r="J212" t="e">
            <v>#N/A</v>
          </cell>
          <cell r="L212" t="e">
            <v>#N/A</v>
          </cell>
          <cell r="M212" t="e">
            <v>#N/A</v>
          </cell>
          <cell r="N212" t="e">
            <v>#N/A</v>
          </cell>
          <cell r="P212" t="e">
            <v>#N/A</v>
          </cell>
          <cell r="Q212" t="e">
            <v>#N/A</v>
          </cell>
          <cell r="R212" t="e">
            <v>#N/A</v>
          </cell>
          <cell r="T212" t="e">
            <v>#N/A</v>
          </cell>
          <cell r="U212" t="e">
            <v>#N/A</v>
          </cell>
          <cell r="V212" t="e">
            <v>#N/A</v>
          </cell>
        </row>
        <row r="213">
          <cell r="A213" t="str">
            <v>혼합  기층</v>
          </cell>
          <cell r="D213" t="e">
            <v>#N/A</v>
          </cell>
          <cell r="E213" t="e">
            <v>#N/A</v>
          </cell>
          <cell r="F213" t="e">
            <v>#N/A</v>
          </cell>
          <cell r="H213" t="e">
            <v>#N/A</v>
          </cell>
          <cell r="I213" t="e">
            <v>#N/A</v>
          </cell>
          <cell r="J213" t="e">
            <v>#N/A</v>
          </cell>
          <cell r="L213" t="e">
            <v>#N/A</v>
          </cell>
          <cell r="M213" t="e">
            <v>#N/A</v>
          </cell>
          <cell r="N213" t="e">
            <v>#N/A</v>
          </cell>
          <cell r="P213" t="e">
            <v>#N/A</v>
          </cell>
          <cell r="Q213" t="e">
            <v>#N/A</v>
          </cell>
          <cell r="R213" t="e">
            <v>#N/A</v>
          </cell>
          <cell r="T213" t="e">
            <v>#N/A</v>
          </cell>
          <cell r="U213" t="e">
            <v>#N/A</v>
          </cell>
          <cell r="V213" t="e">
            <v>#N/A</v>
          </cell>
        </row>
        <row r="214">
          <cell r="A214" t="str">
            <v>혼합  기층</v>
          </cell>
          <cell r="D214" t="e">
            <v>#N/A</v>
          </cell>
          <cell r="E214" t="e">
            <v>#N/A</v>
          </cell>
          <cell r="F214" t="e">
            <v>#N/A</v>
          </cell>
          <cell r="H214" t="e">
            <v>#N/A</v>
          </cell>
          <cell r="I214" t="e">
            <v>#N/A</v>
          </cell>
          <cell r="J214" t="e">
            <v>#N/A</v>
          </cell>
          <cell r="L214" t="e">
            <v>#N/A</v>
          </cell>
          <cell r="M214" t="e">
            <v>#N/A</v>
          </cell>
          <cell r="N214" t="e">
            <v>#N/A</v>
          </cell>
          <cell r="P214" t="e">
            <v>#N/A</v>
          </cell>
          <cell r="Q214" t="e">
            <v>#N/A</v>
          </cell>
          <cell r="R214" t="e">
            <v>#N/A</v>
          </cell>
          <cell r="T214" t="e">
            <v>#N/A</v>
          </cell>
          <cell r="U214" t="e">
            <v>#N/A</v>
          </cell>
          <cell r="V214" t="e">
            <v>#N/A</v>
          </cell>
        </row>
        <row r="216">
          <cell r="A216" t="str">
            <v>1회사용시</v>
          </cell>
          <cell r="B216" t="str">
            <v>계</v>
          </cell>
          <cell r="D216" t="e">
            <v>#N/A</v>
          </cell>
          <cell r="E216" t="e">
            <v>#N/A</v>
          </cell>
          <cell r="H216" t="e">
            <v>#N/A</v>
          </cell>
          <cell r="I216" t="e">
            <v>#N/A</v>
          </cell>
          <cell r="L216" t="e">
            <v>#N/A</v>
          </cell>
          <cell r="M216" t="e">
            <v>#N/A</v>
          </cell>
          <cell r="P216" t="e">
            <v>#N/A</v>
          </cell>
          <cell r="Q216" t="e">
            <v>#N/A</v>
          </cell>
          <cell r="T216" t="e">
            <v>#N/A</v>
          </cell>
          <cell r="U216" t="e">
            <v>#N/A</v>
          </cell>
        </row>
        <row r="217">
          <cell r="A217" t="str">
            <v>2회사용시</v>
          </cell>
          <cell r="D217" t="e">
            <v>#N/A</v>
          </cell>
          <cell r="E217" t="e">
            <v>#N/A</v>
          </cell>
          <cell r="H217" t="e">
            <v>#N/A</v>
          </cell>
          <cell r="I217" t="e">
            <v>#N/A</v>
          </cell>
          <cell r="L217" t="e">
            <v>#N/A</v>
          </cell>
          <cell r="M217" t="e">
            <v>#N/A</v>
          </cell>
          <cell r="P217" t="e">
            <v>#N/A</v>
          </cell>
          <cell r="Q217" t="e">
            <v>#N/A</v>
          </cell>
          <cell r="T217" t="e">
            <v>#N/A</v>
          </cell>
          <cell r="U217" t="e">
            <v>#N/A</v>
          </cell>
        </row>
        <row r="218">
          <cell r="A218" t="str">
            <v>3회사용시</v>
          </cell>
          <cell r="D218" t="e">
            <v>#N/A</v>
          </cell>
          <cell r="E218" t="e">
            <v>#N/A</v>
          </cell>
          <cell r="H218" t="e">
            <v>#N/A</v>
          </cell>
          <cell r="I218" t="e">
            <v>#N/A</v>
          </cell>
          <cell r="L218" t="e">
            <v>#N/A</v>
          </cell>
          <cell r="M218" t="e">
            <v>#N/A</v>
          </cell>
          <cell r="P218" t="e">
            <v>#N/A</v>
          </cell>
          <cell r="Q218" t="e">
            <v>#N/A</v>
          </cell>
          <cell r="T218" t="e">
            <v>#N/A</v>
          </cell>
          <cell r="U218" t="e">
            <v>#N/A</v>
          </cell>
        </row>
        <row r="219">
          <cell r="A219" t="str">
            <v>4회사용시</v>
          </cell>
          <cell r="D219" t="e">
            <v>#N/A</v>
          </cell>
          <cell r="E219" t="e">
            <v>#N/A</v>
          </cell>
          <cell r="H219" t="e">
            <v>#N/A</v>
          </cell>
          <cell r="I219" t="e">
            <v>#N/A</v>
          </cell>
          <cell r="L219" t="e">
            <v>#N/A</v>
          </cell>
          <cell r="M219" t="e">
            <v>#N/A</v>
          </cell>
          <cell r="P219" t="e">
            <v>#N/A</v>
          </cell>
          <cell r="Q219" t="e">
            <v>#N/A</v>
          </cell>
          <cell r="T219" t="e">
            <v>#N/A</v>
          </cell>
          <cell r="U219" t="e">
            <v>#N/A</v>
          </cell>
        </row>
        <row r="220">
          <cell r="A220" t="str">
            <v>5회사용시</v>
          </cell>
          <cell r="D220" t="e">
            <v>#N/A</v>
          </cell>
          <cell r="E220" t="e">
            <v>#N/A</v>
          </cell>
          <cell r="H220" t="e">
            <v>#N/A</v>
          </cell>
          <cell r="I220" t="e">
            <v>#N/A</v>
          </cell>
          <cell r="L220" t="e">
            <v>#N/A</v>
          </cell>
          <cell r="M220" t="e">
            <v>#N/A</v>
          </cell>
          <cell r="P220" t="e">
            <v>#N/A</v>
          </cell>
          <cell r="Q220" t="e">
            <v>#N/A</v>
          </cell>
          <cell r="T220" t="e">
            <v>#N/A</v>
          </cell>
          <cell r="U220" t="e">
            <v>#N/A</v>
          </cell>
        </row>
        <row r="221">
          <cell r="A221" t="str">
            <v>6회사용시</v>
          </cell>
          <cell r="D221" t="e">
            <v>#N/A</v>
          </cell>
          <cell r="E221" t="e">
            <v>#N/A</v>
          </cell>
          <cell r="H221" t="e">
            <v>#N/A</v>
          </cell>
          <cell r="I221" t="e">
            <v>#N/A</v>
          </cell>
          <cell r="L221" t="e">
            <v>#N/A</v>
          </cell>
          <cell r="M221" t="e">
            <v>#N/A</v>
          </cell>
          <cell r="P221" t="e">
            <v>#N/A</v>
          </cell>
          <cell r="Q221" t="e">
            <v>#N/A</v>
          </cell>
          <cell r="T221" t="e">
            <v>#N/A</v>
          </cell>
          <cell r="U221" t="e">
            <v>#N/A</v>
          </cell>
        </row>
        <row r="223">
          <cell r="A223" t="str">
            <v>1회사용시</v>
          </cell>
          <cell r="D223" t="e">
            <v>#N/A</v>
          </cell>
          <cell r="E223" t="e">
            <v>#N/A</v>
          </cell>
          <cell r="H223" t="e">
            <v>#N/A</v>
          </cell>
          <cell r="I223" t="e">
            <v>#N/A</v>
          </cell>
          <cell r="L223" t="e">
            <v>#N/A</v>
          </cell>
          <cell r="M223" t="e">
            <v>#N/A</v>
          </cell>
          <cell r="P223" t="e">
            <v>#N/A</v>
          </cell>
          <cell r="Q223" t="e">
            <v>#N/A</v>
          </cell>
          <cell r="T223" t="e">
            <v>#N/A</v>
          </cell>
          <cell r="U223" t="e">
            <v>#N/A</v>
          </cell>
        </row>
        <row r="224">
          <cell r="A224" t="str">
            <v>2회사용시</v>
          </cell>
          <cell r="D224">
            <v>412</v>
          </cell>
          <cell r="E224" t="e">
            <v>#N/A</v>
          </cell>
          <cell r="H224">
            <v>412</v>
          </cell>
          <cell r="I224" t="e">
            <v>#N/A</v>
          </cell>
          <cell r="L224">
            <v>412</v>
          </cell>
          <cell r="M224" t="e">
            <v>#N/A</v>
          </cell>
          <cell r="P224">
            <v>412</v>
          </cell>
          <cell r="Q224" t="e">
            <v>#N/A</v>
          </cell>
          <cell r="T224">
            <v>412</v>
          </cell>
          <cell r="U224" t="e">
            <v>#N/A</v>
          </cell>
        </row>
        <row r="225">
          <cell r="A225" t="str">
            <v>3회사용시</v>
          </cell>
          <cell r="D225">
            <v>348</v>
          </cell>
          <cell r="E225" t="e">
            <v>#N/A</v>
          </cell>
          <cell r="H225">
            <v>348</v>
          </cell>
          <cell r="I225" t="e">
            <v>#N/A</v>
          </cell>
          <cell r="L225">
            <v>348</v>
          </cell>
          <cell r="M225" t="e">
            <v>#N/A</v>
          </cell>
          <cell r="P225">
            <v>348</v>
          </cell>
          <cell r="Q225" t="e">
            <v>#N/A</v>
          </cell>
          <cell r="T225">
            <v>348</v>
          </cell>
          <cell r="U225" t="e">
            <v>#N/A</v>
          </cell>
        </row>
        <row r="226">
          <cell r="A226" t="str">
            <v>4회사용시</v>
          </cell>
          <cell r="D226">
            <v>317</v>
          </cell>
          <cell r="E226" t="e">
            <v>#N/A</v>
          </cell>
          <cell r="H226">
            <v>317</v>
          </cell>
          <cell r="I226" t="e">
            <v>#N/A</v>
          </cell>
          <cell r="L226">
            <v>317</v>
          </cell>
          <cell r="M226" t="e">
            <v>#N/A</v>
          </cell>
          <cell r="P226">
            <v>317</v>
          </cell>
          <cell r="Q226" t="e">
            <v>#N/A</v>
          </cell>
          <cell r="T226">
            <v>317</v>
          </cell>
          <cell r="U226" t="e">
            <v>#N/A</v>
          </cell>
        </row>
        <row r="227">
          <cell r="A227" t="str">
            <v>5회사용시</v>
          </cell>
          <cell r="D227">
            <v>301</v>
          </cell>
          <cell r="E227" t="e">
            <v>#N/A</v>
          </cell>
          <cell r="H227">
            <v>301</v>
          </cell>
          <cell r="I227" t="e">
            <v>#N/A</v>
          </cell>
          <cell r="L227">
            <v>301</v>
          </cell>
          <cell r="M227" t="e">
            <v>#N/A</v>
          </cell>
          <cell r="P227">
            <v>301</v>
          </cell>
          <cell r="Q227" t="e">
            <v>#N/A</v>
          </cell>
          <cell r="T227">
            <v>301</v>
          </cell>
          <cell r="U227" t="e">
            <v>#N/A</v>
          </cell>
        </row>
        <row r="228">
          <cell r="A228" t="str">
            <v>6회사용시</v>
          </cell>
          <cell r="D228">
            <v>291</v>
          </cell>
          <cell r="E228" t="e">
            <v>#N/A</v>
          </cell>
          <cell r="H228">
            <v>291</v>
          </cell>
          <cell r="I228" t="e">
            <v>#N/A</v>
          </cell>
          <cell r="L228">
            <v>291</v>
          </cell>
          <cell r="M228" t="e">
            <v>#N/A</v>
          </cell>
          <cell r="P228">
            <v>291</v>
          </cell>
          <cell r="Q228" t="e">
            <v>#N/A</v>
          </cell>
          <cell r="T228">
            <v>291</v>
          </cell>
          <cell r="U228" t="e">
            <v>#N/A</v>
          </cell>
        </row>
        <row r="229">
          <cell r="A229" t="str">
            <v>7회사용시</v>
          </cell>
          <cell r="D229">
            <v>284</v>
          </cell>
          <cell r="E229" t="e">
            <v>#N/A</v>
          </cell>
          <cell r="H229">
            <v>284</v>
          </cell>
          <cell r="I229" t="e">
            <v>#N/A</v>
          </cell>
          <cell r="L229">
            <v>284</v>
          </cell>
          <cell r="M229" t="e">
            <v>#N/A</v>
          </cell>
          <cell r="P229">
            <v>284</v>
          </cell>
          <cell r="Q229" t="e">
            <v>#N/A</v>
          </cell>
          <cell r="T229">
            <v>284</v>
          </cell>
          <cell r="U229" t="e">
            <v>#N/A</v>
          </cell>
        </row>
        <row r="231">
          <cell r="A231" t="str">
            <v>정      지</v>
          </cell>
          <cell r="B231" t="str">
            <v>모우터그레이더</v>
          </cell>
          <cell r="C231" t="str">
            <v>a</v>
          </cell>
          <cell r="D231">
            <v>1372</v>
          </cell>
          <cell r="E231">
            <v>3225</v>
          </cell>
          <cell r="F231">
            <v>2208</v>
          </cell>
          <cell r="H231">
            <v>1372</v>
          </cell>
          <cell r="I231">
            <v>3225</v>
          </cell>
          <cell r="J231">
            <v>2208</v>
          </cell>
          <cell r="L231">
            <v>1372</v>
          </cell>
          <cell r="M231">
            <v>3225</v>
          </cell>
          <cell r="N231">
            <v>2208</v>
          </cell>
          <cell r="P231">
            <v>1372</v>
          </cell>
          <cell r="Q231">
            <v>3225</v>
          </cell>
          <cell r="R231">
            <v>2208</v>
          </cell>
          <cell r="T231">
            <v>1372</v>
          </cell>
          <cell r="U231">
            <v>3225</v>
          </cell>
          <cell r="V231">
            <v>2208</v>
          </cell>
        </row>
        <row r="232">
          <cell r="A232" t="str">
            <v>다      짐</v>
          </cell>
          <cell r="B232" t="str">
            <v>진동    로울러</v>
          </cell>
          <cell r="C232" t="str">
            <v>a</v>
          </cell>
          <cell r="D232">
            <v>661</v>
          </cell>
          <cell r="E232">
            <v>1738</v>
          </cell>
          <cell r="F232">
            <v>2229</v>
          </cell>
          <cell r="H232">
            <v>661</v>
          </cell>
          <cell r="I232">
            <v>1738</v>
          </cell>
          <cell r="J232">
            <v>2229</v>
          </cell>
          <cell r="L232">
            <v>661</v>
          </cell>
          <cell r="M232">
            <v>1738</v>
          </cell>
          <cell r="N232">
            <v>2229</v>
          </cell>
          <cell r="P232">
            <v>661</v>
          </cell>
          <cell r="Q232">
            <v>1738</v>
          </cell>
          <cell r="R232">
            <v>2229</v>
          </cell>
          <cell r="T232">
            <v>661</v>
          </cell>
          <cell r="U232">
            <v>1738</v>
          </cell>
          <cell r="V232">
            <v>2229</v>
          </cell>
        </row>
        <row r="233">
          <cell r="B233" t="str">
            <v>타이어  로울러</v>
          </cell>
          <cell r="C233" t="str">
            <v>a</v>
          </cell>
          <cell r="D233">
            <v>616</v>
          </cell>
          <cell r="E233">
            <v>1956</v>
          </cell>
          <cell r="F233">
            <v>1322</v>
          </cell>
          <cell r="H233">
            <v>616</v>
          </cell>
          <cell r="I233">
            <v>1956</v>
          </cell>
          <cell r="J233">
            <v>1322</v>
          </cell>
          <cell r="L233">
            <v>616</v>
          </cell>
          <cell r="M233">
            <v>1956</v>
          </cell>
          <cell r="N233">
            <v>1322</v>
          </cell>
          <cell r="P233">
            <v>616</v>
          </cell>
          <cell r="Q233">
            <v>1956</v>
          </cell>
          <cell r="R233">
            <v>1322</v>
          </cell>
          <cell r="T233">
            <v>616</v>
          </cell>
          <cell r="U233">
            <v>1956</v>
          </cell>
          <cell r="V233">
            <v>1322</v>
          </cell>
        </row>
        <row r="234">
          <cell r="A234" t="str">
            <v>포      설</v>
          </cell>
          <cell r="B234" t="str">
            <v>아스팔트휘니셔</v>
          </cell>
          <cell r="C234" t="str">
            <v>㎡</v>
          </cell>
          <cell r="D234">
            <v>131</v>
          </cell>
          <cell r="E234">
            <v>824</v>
          </cell>
          <cell r="F234">
            <v>779</v>
          </cell>
          <cell r="H234">
            <v>131</v>
          </cell>
          <cell r="I234">
            <v>824</v>
          </cell>
          <cell r="J234">
            <v>779</v>
          </cell>
          <cell r="L234">
            <v>131</v>
          </cell>
          <cell r="M234">
            <v>824</v>
          </cell>
          <cell r="N234">
            <v>779</v>
          </cell>
          <cell r="P234">
            <v>131</v>
          </cell>
          <cell r="Q234">
            <v>824</v>
          </cell>
          <cell r="R234">
            <v>779</v>
          </cell>
          <cell r="T234">
            <v>131</v>
          </cell>
          <cell r="U234">
            <v>824</v>
          </cell>
          <cell r="V234">
            <v>779</v>
          </cell>
        </row>
        <row r="235">
          <cell r="A235" t="str">
            <v>다      짐</v>
          </cell>
          <cell r="B235" t="str">
            <v>머캐덤  로울러</v>
          </cell>
          <cell r="C235" t="str">
            <v>a</v>
          </cell>
          <cell r="D235">
            <v>549</v>
          </cell>
          <cell r="E235">
            <v>2001</v>
          </cell>
          <cell r="F235">
            <v>1057</v>
          </cell>
          <cell r="H235">
            <v>549</v>
          </cell>
          <cell r="I235">
            <v>2001</v>
          </cell>
          <cell r="J235">
            <v>1057</v>
          </cell>
          <cell r="L235">
            <v>549</v>
          </cell>
          <cell r="M235">
            <v>2001</v>
          </cell>
          <cell r="N235">
            <v>1057</v>
          </cell>
          <cell r="P235">
            <v>549</v>
          </cell>
          <cell r="Q235">
            <v>2001</v>
          </cell>
          <cell r="R235">
            <v>1057</v>
          </cell>
          <cell r="T235">
            <v>549</v>
          </cell>
          <cell r="U235">
            <v>2001</v>
          </cell>
          <cell r="V235">
            <v>1057</v>
          </cell>
        </row>
        <row r="236">
          <cell r="B236" t="str">
            <v>타이어  로울러</v>
          </cell>
          <cell r="C236" t="str">
            <v>a</v>
          </cell>
          <cell r="D236">
            <v>1283</v>
          </cell>
          <cell r="E236">
            <v>4076</v>
          </cell>
          <cell r="F236">
            <v>2756</v>
          </cell>
          <cell r="H236">
            <v>1283</v>
          </cell>
          <cell r="I236">
            <v>4076</v>
          </cell>
          <cell r="J236">
            <v>2756</v>
          </cell>
          <cell r="L236">
            <v>1283</v>
          </cell>
          <cell r="M236">
            <v>4076</v>
          </cell>
          <cell r="N236">
            <v>2756</v>
          </cell>
          <cell r="P236">
            <v>1283</v>
          </cell>
          <cell r="Q236">
            <v>4076</v>
          </cell>
          <cell r="R236">
            <v>2756</v>
          </cell>
          <cell r="T236">
            <v>1283</v>
          </cell>
          <cell r="U236">
            <v>4076</v>
          </cell>
          <cell r="V236">
            <v>2756</v>
          </cell>
        </row>
        <row r="237">
          <cell r="B237" t="str">
            <v>탠덤    로울러</v>
          </cell>
          <cell r="C237" t="str">
            <v>a</v>
          </cell>
          <cell r="D237">
            <v>881</v>
          </cell>
          <cell r="E237">
            <v>3560</v>
          </cell>
          <cell r="F237">
            <v>1779</v>
          </cell>
          <cell r="H237">
            <v>881</v>
          </cell>
          <cell r="I237">
            <v>3560</v>
          </cell>
          <cell r="J237">
            <v>1779</v>
          </cell>
          <cell r="L237">
            <v>881</v>
          </cell>
          <cell r="M237">
            <v>3560</v>
          </cell>
          <cell r="N237">
            <v>1779</v>
          </cell>
          <cell r="P237">
            <v>881</v>
          </cell>
          <cell r="Q237">
            <v>3560</v>
          </cell>
          <cell r="R237">
            <v>1779</v>
          </cell>
          <cell r="T237">
            <v>881</v>
          </cell>
          <cell r="U237">
            <v>3560</v>
          </cell>
          <cell r="V237">
            <v>1779</v>
          </cell>
        </row>
        <row r="238">
          <cell r="A238" t="str">
            <v>포      설</v>
          </cell>
          <cell r="B238" t="str">
            <v>아스팔트휘니셔</v>
          </cell>
          <cell r="C238" t="str">
            <v>㎡</v>
          </cell>
          <cell r="D238">
            <v>65</v>
          </cell>
          <cell r="E238">
            <v>412</v>
          </cell>
          <cell r="F238">
            <v>389</v>
          </cell>
          <cell r="H238">
            <v>65</v>
          </cell>
          <cell r="I238">
            <v>412</v>
          </cell>
          <cell r="J238">
            <v>389</v>
          </cell>
          <cell r="L238">
            <v>65</v>
          </cell>
          <cell r="M238">
            <v>412</v>
          </cell>
          <cell r="N238">
            <v>389</v>
          </cell>
          <cell r="P238">
            <v>65</v>
          </cell>
          <cell r="Q238">
            <v>412</v>
          </cell>
          <cell r="R238">
            <v>389</v>
          </cell>
          <cell r="T238">
            <v>65</v>
          </cell>
          <cell r="U238">
            <v>412</v>
          </cell>
          <cell r="V238">
            <v>389</v>
          </cell>
        </row>
        <row r="239">
          <cell r="A239" t="str">
            <v>다      짐</v>
          </cell>
          <cell r="B239" t="str">
            <v>머캐덤  로울러</v>
          </cell>
          <cell r="C239" t="str">
            <v>a</v>
          </cell>
          <cell r="D239">
            <v>1450</v>
          </cell>
          <cell r="E239">
            <v>5283</v>
          </cell>
          <cell r="F239">
            <v>2790</v>
          </cell>
          <cell r="H239">
            <v>1450</v>
          </cell>
          <cell r="I239">
            <v>5283</v>
          </cell>
          <cell r="J239">
            <v>2790</v>
          </cell>
          <cell r="L239">
            <v>1450</v>
          </cell>
          <cell r="M239">
            <v>5283</v>
          </cell>
          <cell r="N239">
            <v>2790</v>
          </cell>
          <cell r="P239">
            <v>1450</v>
          </cell>
          <cell r="Q239">
            <v>5283</v>
          </cell>
          <cell r="R239">
            <v>2790</v>
          </cell>
          <cell r="T239">
            <v>1450</v>
          </cell>
          <cell r="U239">
            <v>5283</v>
          </cell>
          <cell r="V239">
            <v>2790</v>
          </cell>
        </row>
        <row r="240">
          <cell r="B240" t="str">
            <v>타이어  로울러</v>
          </cell>
          <cell r="C240" t="str">
            <v>a</v>
          </cell>
          <cell r="D240">
            <v>1444</v>
          </cell>
          <cell r="E240">
            <v>4586</v>
          </cell>
          <cell r="F240">
            <v>3100</v>
          </cell>
          <cell r="H240">
            <v>1444</v>
          </cell>
          <cell r="I240">
            <v>4586</v>
          </cell>
          <cell r="J240">
            <v>3100</v>
          </cell>
          <cell r="L240">
            <v>1444</v>
          </cell>
          <cell r="M240">
            <v>4586</v>
          </cell>
          <cell r="N240">
            <v>3100</v>
          </cell>
          <cell r="P240">
            <v>1444</v>
          </cell>
          <cell r="Q240">
            <v>4586</v>
          </cell>
          <cell r="R240">
            <v>3100</v>
          </cell>
          <cell r="T240">
            <v>1444</v>
          </cell>
          <cell r="U240">
            <v>4586</v>
          </cell>
          <cell r="V240">
            <v>3100</v>
          </cell>
        </row>
        <row r="241">
          <cell r="B241" t="str">
            <v>탠덤    로울러</v>
          </cell>
          <cell r="C241" t="str">
            <v>a</v>
          </cell>
          <cell r="D241">
            <v>991</v>
          </cell>
          <cell r="E241">
            <v>4002</v>
          </cell>
          <cell r="F241">
            <v>2000</v>
          </cell>
          <cell r="H241">
            <v>991</v>
          </cell>
          <cell r="I241">
            <v>4002</v>
          </cell>
          <cell r="J241">
            <v>2000</v>
          </cell>
          <cell r="L241">
            <v>991</v>
          </cell>
          <cell r="M241">
            <v>4002</v>
          </cell>
          <cell r="N241">
            <v>2000</v>
          </cell>
          <cell r="P241">
            <v>991</v>
          </cell>
          <cell r="Q241">
            <v>4002</v>
          </cell>
          <cell r="R241">
            <v>2000</v>
          </cell>
          <cell r="T241">
            <v>991</v>
          </cell>
          <cell r="U241">
            <v>4002</v>
          </cell>
          <cell r="V241">
            <v>2000</v>
          </cell>
        </row>
        <row r="242">
          <cell r="A242" t="str">
            <v>보조재포설</v>
          </cell>
          <cell r="B242" t="str">
            <v>모우터그레이더</v>
          </cell>
          <cell r="C242" t="str">
            <v>㎥</v>
          </cell>
          <cell r="D242">
            <v>16</v>
          </cell>
          <cell r="E242">
            <v>39</v>
          </cell>
          <cell r="F242">
            <v>26</v>
          </cell>
          <cell r="H242">
            <v>16</v>
          </cell>
          <cell r="I242">
            <v>39</v>
          </cell>
          <cell r="J242">
            <v>26</v>
          </cell>
          <cell r="L242">
            <v>16</v>
          </cell>
          <cell r="M242">
            <v>39</v>
          </cell>
          <cell r="N242">
            <v>26</v>
          </cell>
          <cell r="P242">
            <v>16</v>
          </cell>
          <cell r="Q242">
            <v>39</v>
          </cell>
          <cell r="R242">
            <v>26</v>
          </cell>
          <cell r="T242">
            <v>16</v>
          </cell>
          <cell r="U242">
            <v>39</v>
          </cell>
          <cell r="V242">
            <v>26</v>
          </cell>
        </row>
        <row r="243">
          <cell r="A243" t="str">
            <v>다      짐</v>
          </cell>
          <cell r="B243" t="str">
            <v>진동    로울러</v>
          </cell>
          <cell r="C243" t="str">
            <v>a</v>
          </cell>
          <cell r="D243">
            <v>881</v>
          </cell>
          <cell r="E243">
            <v>2317</v>
          </cell>
          <cell r="F243">
            <v>2972</v>
          </cell>
          <cell r="H243">
            <v>881</v>
          </cell>
          <cell r="I243">
            <v>2317</v>
          </cell>
          <cell r="J243">
            <v>2972</v>
          </cell>
          <cell r="L243">
            <v>881</v>
          </cell>
          <cell r="M243">
            <v>2317</v>
          </cell>
          <cell r="N243">
            <v>2972</v>
          </cell>
          <cell r="P243">
            <v>881</v>
          </cell>
          <cell r="Q243">
            <v>2317</v>
          </cell>
          <cell r="R243">
            <v>2972</v>
          </cell>
          <cell r="T243">
            <v>881</v>
          </cell>
          <cell r="U243">
            <v>2317</v>
          </cell>
          <cell r="V243">
            <v>2972</v>
          </cell>
        </row>
        <row r="244">
          <cell r="B244" t="str">
            <v>타이어  로울러</v>
          </cell>
          <cell r="C244" t="str">
            <v>a</v>
          </cell>
          <cell r="D244">
            <v>577</v>
          </cell>
          <cell r="E244">
            <v>1834</v>
          </cell>
          <cell r="F244">
            <v>1240</v>
          </cell>
          <cell r="H244">
            <v>577</v>
          </cell>
          <cell r="I244">
            <v>1834</v>
          </cell>
          <cell r="J244">
            <v>1240</v>
          </cell>
          <cell r="L244">
            <v>577</v>
          </cell>
          <cell r="M244">
            <v>1834</v>
          </cell>
          <cell r="N244">
            <v>1240</v>
          </cell>
          <cell r="P244">
            <v>577</v>
          </cell>
          <cell r="Q244">
            <v>1834</v>
          </cell>
          <cell r="R244">
            <v>1240</v>
          </cell>
          <cell r="T244">
            <v>577</v>
          </cell>
          <cell r="U244">
            <v>1834</v>
          </cell>
          <cell r="V244">
            <v>1240</v>
          </cell>
        </row>
        <row r="245">
          <cell r="A245" t="str">
            <v>혼합재포설</v>
          </cell>
          <cell r="B245" t="str">
            <v>모우터그레이더</v>
          </cell>
          <cell r="C245" t="str">
            <v>㎥</v>
          </cell>
          <cell r="D245">
            <v>24</v>
          </cell>
          <cell r="E245">
            <v>58</v>
          </cell>
          <cell r="F245">
            <v>40</v>
          </cell>
          <cell r="H245">
            <v>24</v>
          </cell>
          <cell r="I245">
            <v>58</v>
          </cell>
          <cell r="J245">
            <v>40</v>
          </cell>
          <cell r="L245">
            <v>24</v>
          </cell>
          <cell r="M245">
            <v>58</v>
          </cell>
          <cell r="N245">
            <v>40</v>
          </cell>
          <cell r="P245">
            <v>24</v>
          </cell>
          <cell r="Q245">
            <v>58</v>
          </cell>
          <cell r="R245">
            <v>40</v>
          </cell>
          <cell r="T245">
            <v>24</v>
          </cell>
          <cell r="U245">
            <v>58</v>
          </cell>
          <cell r="V245">
            <v>40</v>
          </cell>
        </row>
        <row r="246">
          <cell r="A246" t="str">
            <v>다      짐</v>
          </cell>
          <cell r="B246" t="str">
            <v>진동    로울러</v>
          </cell>
          <cell r="C246" t="str">
            <v>a</v>
          </cell>
          <cell r="D246">
            <v>881</v>
          </cell>
          <cell r="E246">
            <v>2317</v>
          </cell>
          <cell r="F246">
            <v>2972</v>
          </cell>
          <cell r="H246">
            <v>881</v>
          </cell>
          <cell r="I246">
            <v>2317</v>
          </cell>
          <cell r="J246">
            <v>2972</v>
          </cell>
          <cell r="L246">
            <v>881</v>
          </cell>
          <cell r="M246">
            <v>2317</v>
          </cell>
          <cell r="N246">
            <v>2972</v>
          </cell>
          <cell r="P246">
            <v>881</v>
          </cell>
          <cell r="Q246">
            <v>2317</v>
          </cell>
          <cell r="R246">
            <v>2972</v>
          </cell>
          <cell r="T246">
            <v>881</v>
          </cell>
          <cell r="U246">
            <v>2317</v>
          </cell>
          <cell r="V246">
            <v>2972</v>
          </cell>
        </row>
        <row r="247">
          <cell r="B247" t="str">
            <v>타이어  로울러</v>
          </cell>
          <cell r="C247" t="str">
            <v>a</v>
          </cell>
          <cell r="D247">
            <v>577</v>
          </cell>
          <cell r="E247">
            <v>1834</v>
          </cell>
          <cell r="F247">
            <v>1240</v>
          </cell>
          <cell r="H247">
            <v>577</v>
          </cell>
          <cell r="I247">
            <v>1834</v>
          </cell>
          <cell r="J247">
            <v>1240</v>
          </cell>
          <cell r="L247">
            <v>577</v>
          </cell>
          <cell r="M247">
            <v>1834</v>
          </cell>
          <cell r="N247">
            <v>1240</v>
          </cell>
          <cell r="P247">
            <v>577</v>
          </cell>
          <cell r="Q247">
            <v>1834</v>
          </cell>
          <cell r="R247">
            <v>1240</v>
          </cell>
          <cell r="T247">
            <v>577</v>
          </cell>
          <cell r="U247">
            <v>1834</v>
          </cell>
          <cell r="V247">
            <v>1240</v>
          </cell>
        </row>
        <row r="301">
          <cell r="A301" t="str">
            <v>불도저(19톤 무한궤도용)</v>
          </cell>
          <cell r="D301">
            <v>8957</v>
          </cell>
          <cell r="E301">
            <v>17804</v>
          </cell>
          <cell r="F301">
            <v>17398</v>
          </cell>
          <cell r="H301">
            <v>8957</v>
          </cell>
          <cell r="I301">
            <v>17804</v>
          </cell>
          <cell r="J301">
            <v>17398</v>
          </cell>
          <cell r="L301">
            <v>8957</v>
          </cell>
          <cell r="M301">
            <v>17804</v>
          </cell>
          <cell r="N301">
            <v>17398</v>
          </cell>
          <cell r="P301">
            <v>8957</v>
          </cell>
          <cell r="Q301">
            <v>17804</v>
          </cell>
          <cell r="R301">
            <v>17398</v>
          </cell>
          <cell r="T301">
            <v>8957</v>
          </cell>
          <cell r="U301">
            <v>17804</v>
          </cell>
          <cell r="V301">
            <v>17398</v>
          </cell>
        </row>
        <row r="302">
          <cell r="A302" t="str">
            <v>유압식백호우(0.7㎥)</v>
          </cell>
          <cell r="D302">
            <v>3889</v>
          </cell>
          <cell r="E302">
            <v>17804</v>
          </cell>
          <cell r="F302">
            <v>13016</v>
          </cell>
          <cell r="H302">
            <v>3889</v>
          </cell>
          <cell r="I302">
            <v>17804</v>
          </cell>
          <cell r="J302">
            <v>13016</v>
          </cell>
          <cell r="L302">
            <v>3889</v>
          </cell>
          <cell r="M302">
            <v>17804</v>
          </cell>
          <cell r="N302">
            <v>13016</v>
          </cell>
          <cell r="P302">
            <v>3889</v>
          </cell>
          <cell r="Q302">
            <v>17804</v>
          </cell>
          <cell r="R302">
            <v>13016</v>
          </cell>
          <cell r="T302">
            <v>3889</v>
          </cell>
          <cell r="U302">
            <v>17804</v>
          </cell>
          <cell r="V302">
            <v>13016</v>
          </cell>
        </row>
        <row r="303">
          <cell r="A303" t="str">
            <v>덤프트럭(15톤)</v>
          </cell>
          <cell r="D303">
            <v>6242</v>
          </cell>
          <cell r="E303">
            <v>11008</v>
          </cell>
          <cell r="F303">
            <v>11211</v>
          </cell>
          <cell r="H303">
            <v>6242</v>
          </cell>
          <cell r="I303">
            <v>11008</v>
          </cell>
          <cell r="J303">
            <v>11211</v>
          </cell>
          <cell r="L303">
            <v>6242</v>
          </cell>
          <cell r="M303">
            <v>11008</v>
          </cell>
          <cell r="N303">
            <v>11211</v>
          </cell>
          <cell r="P303">
            <v>6242</v>
          </cell>
          <cell r="Q303">
            <v>11008</v>
          </cell>
          <cell r="R303">
            <v>11211</v>
          </cell>
          <cell r="T303">
            <v>6242</v>
          </cell>
          <cell r="U303">
            <v>11008</v>
          </cell>
          <cell r="V303">
            <v>11211</v>
          </cell>
        </row>
        <row r="304">
          <cell r="A304" t="str">
            <v>모우터그레이더(3.6M)</v>
          </cell>
          <cell r="D304">
            <v>7576</v>
          </cell>
          <cell r="E304">
            <v>17804</v>
          </cell>
          <cell r="F304">
            <v>12189</v>
          </cell>
          <cell r="H304">
            <v>7576</v>
          </cell>
          <cell r="I304">
            <v>17804</v>
          </cell>
          <cell r="J304">
            <v>12189</v>
          </cell>
          <cell r="L304">
            <v>7576</v>
          </cell>
          <cell r="M304">
            <v>17804</v>
          </cell>
          <cell r="N304">
            <v>12189</v>
          </cell>
          <cell r="P304">
            <v>7576</v>
          </cell>
          <cell r="Q304">
            <v>17804</v>
          </cell>
          <cell r="R304">
            <v>12189</v>
          </cell>
          <cell r="T304">
            <v>7576</v>
          </cell>
          <cell r="U304">
            <v>17804</v>
          </cell>
          <cell r="V304">
            <v>12189</v>
          </cell>
        </row>
        <row r="305">
          <cell r="A305" t="str">
            <v>진동로울러(자주식10톤)</v>
          </cell>
          <cell r="D305">
            <v>5027</v>
          </cell>
          <cell r="E305">
            <v>13209</v>
          </cell>
          <cell r="F305">
            <v>16945</v>
          </cell>
          <cell r="H305">
            <v>5027</v>
          </cell>
          <cell r="I305">
            <v>13209</v>
          </cell>
          <cell r="J305">
            <v>16945</v>
          </cell>
          <cell r="L305">
            <v>5027</v>
          </cell>
          <cell r="M305">
            <v>13209</v>
          </cell>
          <cell r="N305">
            <v>16945</v>
          </cell>
          <cell r="P305">
            <v>5027</v>
          </cell>
          <cell r="Q305">
            <v>13209</v>
          </cell>
          <cell r="R305">
            <v>16945</v>
          </cell>
          <cell r="T305">
            <v>5027</v>
          </cell>
          <cell r="U305">
            <v>13209</v>
          </cell>
          <cell r="V305">
            <v>16945</v>
          </cell>
        </row>
        <row r="306">
          <cell r="A306" t="str">
            <v>타이어로울러(8-15톤)</v>
          </cell>
          <cell r="D306">
            <v>4160</v>
          </cell>
          <cell r="E306">
            <v>13209</v>
          </cell>
          <cell r="F306">
            <v>8930</v>
          </cell>
          <cell r="H306">
            <v>4160</v>
          </cell>
          <cell r="I306">
            <v>13209</v>
          </cell>
          <cell r="J306">
            <v>8930</v>
          </cell>
          <cell r="L306">
            <v>4160</v>
          </cell>
          <cell r="M306">
            <v>13209</v>
          </cell>
          <cell r="N306">
            <v>8930</v>
          </cell>
          <cell r="P306">
            <v>4160</v>
          </cell>
          <cell r="Q306">
            <v>13209</v>
          </cell>
          <cell r="R306">
            <v>8930</v>
          </cell>
          <cell r="T306">
            <v>4160</v>
          </cell>
          <cell r="U306">
            <v>13209</v>
          </cell>
          <cell r="V306">
            <v>8930</v>
          </cell>
        </row>
        <row r="307">
          <cell r="A307" t="str">
            <v>아스팔트 피니셔</v>
          </cell>
          <cell r="D307">
            <v>2844</v>
          </cell>
          <cell r="E307">
            <v>17804</v>
          </cell>
          <cell r="F307">
            <v>16832</v>
          </cell>
          <cell r="H307">
            <v>2844</v>
          </cell>
          <cell r="I307">
            <v>17804</v>
          </cell>
          <cell r="J307">
            <v>16832</v>
          </cell>
          <cell r="L307">
            <v>2844</v>
          </cell>
          <cell r="M307">
            <v>17804</v>
          </cell>
          <cell r="N307">
            <v>16832</v>
          </cell>
          <cell r="P307">
            <v>2844</v>
          </cell>
          <cell r="Q307">
            <v>17804</v>
          </cell>
          <cell r="R307">
            <v>16832</v>
          </cell>
          <cell r="T307">
            <v>2844</v>
          </cell>
          <cell r="U307">
            <v>17804</v>
          </cell>
          <cell r="V307">
            <v>16832</v>
          </cell>
        </row>
        <row r="308">
          <cell r="A308" t="str">
            <v>머캠덤로울러(10-12톤)</v>
          </cell>
          <cell r="D308">
            <v>3627</v>
          </cell>
          <cell r="E308">
            <v>13209</v>
          </cell>
          <cell r="F308">
            <v>6977</v>
          </cell>
          <cell r="H308">
            <v>3627</v>
          </cell>
          <cell r="I308">
            <v>13209</v>
          </cell>
          <cell r="J308">
            <v>6977</v>
          </cell>
          <cell r="L308">
            <v>3627</v>
          </cell>
          <cell r="M308">
            <v>13209</v>
          </cell>
          <cell r="N308">
            <v>6977</v>
          </cell>
          <cell r="P308">
            <v>3627</v>
          </cell>
          <cell r="Q308">
            <v>13209</v>
          </cell>
          <cell r="R308">
            <v>6977</v>
          </cell>
          <cell r="T308">
            <v>3627</v>
          </cell>
          <cell r="U308">
            <v>13209</v>
          </cell>
          <cell r="V308">
            <v>6977</v>
          </cell>
        </row>
        <row r="309">
          <cell r="A309" t="str">
            <v>탠덤로울러(10-14톤)</v>
          </cell>
          <cell r="D309">
            <v>3271</v>
          </cell>
          <cell r="E309">
            <v>13209</v>
          </cell>
          <cell r="F309">
            <v>6602</v>
          </cell>
          <cell r="H309">
            <v>3271</v>
          </cell>
          <cell r="I309">
            <v>13209</v>
          </cell>
          <cell r="J309">
            <v>6602</v>
          </cell>
          <cell r="L309">
            <v>3271</v>
          </cell>
          <cell r="M309">
            <v>13209</v>
          </cell>
          <cell r="N309">
            <v>6602</v>
          </cell>
          <cell r="P309">
            <v>3271</v>
          </cell>
          <cell r="Q309">
            <v>13209</v>
          </cell>
          <cell r="R309">
            <v>6602</v>
          </cell>
          <cell r="T309">
            <v>3271</v>
          </cell>
          <cell r="U309">
            <v>13209</v>
          </cell>
          <cell r="V309">
            <v>6602</v>
          </cell>
        </row>
        <row r="310">
          <cell r="A310" t="str">
            <v>WATER TANK</v>
          </cell>
          <cell r="D310">
            <v>4020</v>
          </cell>
          <cell r="E310">
            <v>9314</v>
          </cell>
          <cell r="F310">
            <v>2812</v>
          </cell>
          <cell r="H310">
            <v>4020</v>
          </cell>
          <cell r="I310">
            <v>9314</v>
          </cell>
          <cell r="J310">
            <v>2812</v>
          </cell>
          <cell r="L310">
            <v>4020</v>
          </cell>
          <cell r="M310">
            <v>9314</v>
          </cell>
          <cell r="N310">
            <v>2812</v>
          </cell>
          <cell r="P310">
            <v>4020</v>
          </cell>
          <cell r="Q310">
            <v>9314</v>
          </cell>
          <cell r="R310">
            <v>2812</v>
          </cell>
          <cell r="T310">
            <v>4020</v>
          </cell>
          <cell r="U310">
            <v>9314</v>
          </cell>
          <cell r="V310">
            <v>2812</v>
          </cell>
        </row>
        <row r="401">
          <cell r="A401" t="str">
            <v>집수정</v>
          </cell>
          <cell r="B401">
            <v>11</v>
          </cell>
          <cell r="C401">
            <v>165</v>
          </cell>
          <cell r="D401">
            <v>153</v>
          </cell>
          <cell r="E401">
            <v>57</v>
          </cell>
          <cell r="F401">
            <v>195</v>
          </cell>
          <cell r="G401">
            <v>7</v>
          </cell>
        </row>
        <row r="402">
          <cell r="A402" t="str">
            <v>집수정</v>
          </cell>
          <cell r="B402">
            <v>11</v>
          </cell>
          <cell r="C402">
            <v>165</v>
          </cell>
          <cell r="D402">
            <v>153</v>
          </cell>
          <cell r="E402">
            <v>57</v>
          </cell>
          <cell r="F402">
            <v>195</v>
          </cell>
          <cell r="G402">
            <v>7</v>
          </cell>
        </row>
        <row r="403">
          <cell r="A403" t="str">
            <v>집수정</v>
          </cell>
          <cell r="B403">
            <v>11</v>
          </cell>
          <cell r="C403">
            <v>165</v>
          </cell>
          <cell r="D403">
            <v>153</v>
          </cell>
          <cell r="E403">
            <v>57</v>
          </cell>
          <cell r="F403">
            <v>195</v>
          </cell>
          <cell r="G403">
            <v>7</v>
          </cell>
        </row>
        <row r="405">
          <cell r="A405" t="str">
            <v>흄관</v>
          </cell>
          <cell r="B405">
            <v>79</v>
          </cell>
          <cell r="C405">
            <v>68</v>
          </cell>
          <cell r="D405">
            <v>169</v>
          </cell>
          <cell r="E405">
            <v>23</v>
          </cell>
          <cell r="F405">
            <v>21</v>
          </cell>
        </row>
        <row r="406">
          <cell r="A406" t="str">
            <v>흄관</v>
          </cell>
          <cell r="B406">
            <v>79</v>
          </cell>
          <cell r="C406">
            <v>68</v>
          </cell>
          <cell r="D406">
            <v>169</v>
          </cell>
          <cell r="E406">
            <v>23</v>
          </cell>
          <cell r="F406">
            <v>21</v>
          </cell>
        </row>
        <row r="407">
          <cell r="A407" t="str">
            <v>흄관</v>
          </cell>
          <cell r="B407">
            <v>79</v>
          </cell>
          <cell r="C407">
            <v>68</v>
          </cell>
          <cell r="D407">
            <v>169</v>
          </cell>
          <cell r="E407">
            <v>23</v>
          </cell>
          <cell r="F407">
            <v>21</v>
          </cell>
        </row>
        <row r="409">
          <cell r="A409" t="str">
            <v>벤치플륨관</v>
          </cell>
          <cell r="B409">
            <v>27</v>
          </cell>
          <cell r="C409">
            <v>68</v>
          </cell>
          <cell r="D409">
            <v>69</v>
          </cell>
          <cell r="E409">
            <v>21</v>
          </cell>
          <cell r="F409">
            <v>156</v>
          </cell>
        </row>
        <row r="410">
          <cell r="A410" t="str">
            <v>벤치플륨관</v>
          </cell>
          <cell r="B410">
            <v>27</v>
          </cell>
          <cell r="C410">
            <v>68</v>
          </cell>
          <cell r="D410">
            <v>69</v>
          </cell>
          <cell r="E410">
            <v>21</v>
          </cell>
          <cell r="F410">
            <v>156</v>
          </cell>
        </row>
        <row r="411">
          <cell r="A411" t="str">
            <v>벤치플륨관</v>
          </cell>
          <cell r="B411">
            <v>27</v>
          </cell>
          <cell r="C411">
            <v>68</v>
          </cell>
          <cell r="D411">
            <v>69</v>
          </cell>
          <cell r="E411">
            <v>21</v>
          </cell>
          <cell r="F411">
            <v>156</v>
          </cell>
        </row>
        <row r="413">
          <cell r="A413" t="str">
            <v>빗물받이</v>
          </cell>
          <cell r="B413">
            <v>32</v>
          </cell>
          <cell r="C413">
            <v>39</v>
          </cell>
          <cell r="D413">
            <v>21</v>
          </cell>
        </row>
        <row r="414">
          <cell r="A414" t="str">
            <v>빗물받이</v>
          </cell>
          <cell r="B414">
            <v>32</v>
          </cell>
          <cell r="C414">
            <v>39</v>
          </cell>
          <cell r="D414">
            <v>21</v>
          </cell>
        </row>
        <row r="415">
          <cell r="A415" t="str">
            <v>빗물받이</v>
          </cell>
          <cell r="B415">
            <v>32</v>
          </cell>
          <cell r="C415">
            <v>39</v>
          </cell>
          <cell r="D415">
            <v>21</v>
          </cell>
        </row>
        <row r="417">
          <cell r="A417" t="str">
            <v>연결관</v>
          </cell>
          <cell r="B417">
            <v>88</v>
          </cell>
          <cell r="C417">
            <v>22</v>
          </cell>
          <cell r="D417">
            <v>49</v>
          </cell>
          <cell r="E417">
            <v>23</v>
          </cell>
          <cell r="F417">
            <v>69</v>
          </cell>
          <cell r="G417">
            <v>21</v>
          </cell>
        </row>
        <row r="418">
          <cell r="A418" t="str">
            <v>연결관</v>
          </cell>
          <cell r="B418">
            <v>88</v>
          </cell>
          <cell r="C418">
            <v>22</v>
          </cell>
          <cell r="D418">
            <v>49</v>
          </cell>
          <cell r="E418">
            <v>23</v>
          </cell>
          <cell r="F418">
            <v>69</v>
          </cell>
          <cell r="G418">
            <v>21</v>
          </cell>
        </row>
        <row r="419">
          <cell r="A419" t="str">
            <v>연결관</v>
          </cell>
          <cell r="B419">
            <v>88</v>
          </cell>
          <cell r="C419">
            <v>22</v>
          </cell>
          <cell r="D419">
            <v>49</v>
          </cell>
          <cell r="E419">
            <v>23</v>
          </cell>
          <cell r="F419">
            <v>69</v>
          </cell>
          <cell r="G419">
            <v>21</v>
          </cell>
        </row>
        <row r="421">
          <cell r="A421" t="str">
            <v>곡관보호공</v>
          </cell>
          <cell r="B421">
            <v>12</v>
          </cell>
          <cell r="C421">
            <v>166</v>
          </cell>
          <cell r="D421">
            <v>153</v>
          </cell>
        </row>
        <row r="422">
          <cell r="A422" t="str">
            <v>곡관보호공</v>
          </cell>
          <cell r="B422">
            <v>12</v>
          </cell>
          <cell r="C422">
            <v>166</v>
          </cell>
          <cell r="D422">
            <v>153</v>
          </cell>
        </row>
        <row r="423">
          <cell r="A423" t="str">
            <v>곡관보호공</v>
          </cell>
          <cell r="B423">
            <v>12</v>
          </cell>
          <cell r="C423">
            <v>166</v>
          </cell>
          <cell r="D423">
            <v>153</v>
          </cell>
        </row>
        <row r="425">
          <cell r="A425" t="str">
            <v>L 형 옹  벽</v>
          </cell>
          <cell r="B425">
            <v>11</v>
          </cell>
          <cell r="C425">
            <v>12</v>
          </cell>
          <cell r="D425">
            <v>167</v>
          </cell>
          <cell r="E425">
            <v>166</v>
          </cell>
          <cell r="F425">
            <v>151</v>
          </cell>
          <cell r="G425">
            <v>153</v>
          </cell>
          <cell r="H425">
            <v>60</v>
          </cell>
          <cell r="I425">
            <v>198</v>
          </cell>
          <cell r="J425">
            <v>57</v>
          </cell>
          <cell r="K425">
            <v>195</v>
          </cell>
          <cell r="L425">
            <v>24</v>
          </cell>
          <cell r="M425">
            <v>185</v>
          </cell>
        </row>
        <row r="426">
          <cell r="A426" t="str">
            <v>L 형 옹  벽</v>
          </cell>
          <cell r="B426">
            <v>11</v>
          </cell>
          <cell r="C426">
            <v>12</v>
          </cell>
          <cell r="D426">
            <v>167</v>
          </cell>
          <cell r="E426">
            <v>166</v>
          </cell>
          <cell r="F426">
            <v>151</v>
          </cell>
          <cell r="G426">
            <v>153</v>
          </cell>
          <cell r="H426">
            <v>60</v>
          </cell>
          <cell r="I426">
            <v>198</v>
          </cell>
          <cell r="J426">
            <v>57</v>
          </cell>
          <cell r="K426">
            <v>195</v>
          </cell>
          <cell r="L426">
            <v>24</v>
          </cell>
          <cell r="M426">
            <v>185</v>
          </cell>
        </row>
        <row r="427">
          <cell r="A427" t="str">
            <v>L 형 옹  벽</v>
          </cell>
          <cell r="B427">
            <v>11</v>
          </cell>
          <cell r="C427">
            <v>12</v>
          </cell>
          <cell r="D427">
            <v>167</v>
          </cell>
          <cell r="E427">
            <v>166</v>
          </cell>
          <cell r="F427">
            <v>151</v>
          </cell>
          <cell r="G427">
            <v>153</v>
          </cell>
          <cell r="H427">
            <v>60</v>
          </cell>
          <cell r="I427">
            <v>198</v>
          </cell>
          <cell r="J427">
            <v>57</v>
          </cell>
          <cell r="K427">
            <v>195</v>
          </cell>
          <cell r="L427">
            <v>24</v>
          </cell>
          <cell r="M427">
            <v>185</v>
          </cell>
        </row>
        <row r="429">
          <cell r="A429" t="str">
            <v>보조기층</v>
          </cell>
          <cell r="B429">
            <v>77</v>
          </cell>
          <cell r="C429">
            <v>245</v>
          </cell>
          <cell r="D429">
            <v>246</v>
          </cell>
          <cell r="E429">
            <v>247</v>
          </cell>
          <cell r="F429">
            <v>187</v>
          </cell>
          <cell r="G429">
            <v>69</v>
          </cell>
          <cell r="H429">
            <v>21</v>
          </cell>
        </row>
        <row r="430">
          <cell r="A430" t="str">
            <v>보조기층</v>
          </cell>
          <cell r="B430">
            <v>77</v>
          </cell>
          <cell r="C430">
            <v>245</v>
          </cell>
          <cell r="D430">
            <v>246</v>
          </cell>
          <cell r="E430">
            <v>247</v>
          </cell>
          <cell r="F430">
            <v>187</v>
          </cell>
          <cell r="G430">
            <v>69</v>
          </cell>
          <cell r="H430">
            <v>21</v>
          </cell>
        </row>
        <row r="431">
          <cell r="A431" t="str">
            <v>보조기층</v>
          </cell>
          <cell r="B431">
            <v>77</v>
          </cell>
          <cell r="C431">
            <v>245</v>
          </cell>
          <cell r="D431">
            <v>246</v>
          </cell>
          <cell r="E431">
            <v>247</v>
          </cell>
          <cell r="F431">
            <v>187</v>
          </cell>
          <cell r="G431">
            <v>69</v>
          </cell>
          <cell r="H431">
            <v>21</v>
          </cell>
        </row>
        <row r="433">
          <cell r="A433" t="str">
            <v>석축</v>
          </cell>
          <cell r="B433">
            <v>12</v>
          </cell>
          <cell r="C433">
            <v>166</v>
          </cell>
          <cell r="D433">
            <v>153</v>
          </cell>
          <cell r="E433">
            <v>57</v>
          </cell>
          <cell r="F433">
            <v>195</v>
          </cell>
          <cell r="G433">
            <v>56</v>
          </cell>
          <cell r="H433">
            <v>36</v>
          </cell>
          <cell r="I433">
            <v>21</v>
          </cell>
        </row>
        <row r="434">
          <cell r="A434" t="str">
            <v>석축</v>
          </cell>
          <cell r="B434">
            <v>12</v>
          </cell>
          <cell r="C434">
            <v>166</v>
          </cell>
          <cell r="D434">
            <v>153</v>
          </cell>
          <cell r="E434">
            <v>57</v>
          </cell>
          <cell r="F434">
            <v>195</v>
          </cell>
          <cell r="G434">
            <v>56</v>
          </cell>
          <cell r="H434">
            <v>36</v>
          </cell>
          <cell r="I434">
            <v>21</v>
          </cell>
        </row>
        <row r="435">
          <cell r="A435" t="str">
            <v>석축</v>
          </cell>
          <cell r="B435">
            <v>12</v>
          </cell>
          <cell r="C435">
            <v>166</v>
          </cell>
          <cell r="D435">
            <v>153</v>
          </cell>
          <cell r="E435">
            <v>57</v>
          </cell>
          <cell r="F435">
            <v>195</v>
          </cell>
          <cell r="G435">
            <v>56</v>
          </cell>
          <cell r="H435">
            <v>36</v>
          </cell>
          <cell r="I435">
            <v>21</v>
          </cell>
        </row>
        <row r="437">
          <cell r="A437" t="str">
            <v>아스콘포장</v>
          </cell>
          <cell r="B437">
            <v>163</v>
          </cell>
          <cell r="C437">
            <v>206</v>
          </cell>
          <cell r="D437">
            <v>159</v>
          </cell>
          <cell r="E437">
            <v>177</v>
          </cell>
          <cell r="F437">
            <v>212</v>
          </cell>
        </row>
        <row r="438">
          <cell r="A438" t="str">
            <v>아스콘포장</v>
          </cell>
          <cell r="B438">
            <v>163</v>
          </cell>
          <cell r="C438">
            <v>206</v>
          </cell>
          <cell r="D438">
            <v>159</v>
          </cell>
          <cell r="E438">
            <v>177</v>
          </cell>
          <cell r="F438">
            <v>212</v>
          </cell>
        </row>
        <row r="439">
          <cell r="A439" t="str">
            <v>아스콘포장</v>
          </cell>
          <cell r="B439">
            <v>163</v>
          </cell>
          <cell r="C439">
            <v>206</v>
          </cell>
          <cell r="D439">
            <v>159</v>
          </cell>
          <cell r="E439">
            <v>177</v>
          </cell>
          <cell r="F439">
            <v>212</v>
          </cell>
        </row>
        <row r="441">
          <cell r="A441" t="str">
            <v>노상정리</v>
          </cell>
          <cell r="B441">
            <v>231</v>
          </cell>
          <cell r="C441">
            <v>232</v>
          </cell>
          <cell r="D441">
            <v>233</v>
          </cell>
        </row>
        <row r="442">
          <cell r="A442" t="str">
            <v>노상정리</v>
          </cell>
          <cell r="B442">
            <v>231</v>
          </cell>
          <cell r="C442">
            <v>232</v>
          </cell>
          <cell r="D442">
            <v>233</v>
          </cell>
        </row>
        <row r="443">
          <cell r="A443" t="str">
            <v>노상정리</v>
          </cell>
          <cell r="B443">
            <v>231</v>
          </cell>
          <cell r="C443">
            <v>232</v>
          </cell>
          <cell r="D443">
            <v>233</v>
          </cell>
        </row>
        <row r="445">
          <cell r="A445" t="str">
            <v>표층</v>
          </cell>
          <cell r="B445">
            <v>43</v>
          </cell>
          <cell r="C445">
            <v>234</v>
          </cell>
          <cell r="D445">
            <v>235</v>
          </cell>
          <cell r="E445">
            <v>236</v>
          </cell>
          <cell r="F445">
            <v>237</v>
          </cell>
          <cell r="G445">
            <v>72</v>
          </cell>
          <cell r="H445">
            <v>21</v>
          </cell>
          <cell r="I445">
            <v>204</v>
          </cell>
        </row>
        <row r="446">
          <cell r="A446" t="str">
            <v>표층</v>
          </cell>
          <cell r="B446">
            <v>43</v>
          </cell>
          <cell r="C446">
            <v>234</v>
          </cell>
          <cell r="D446">
            <v>235</v>
          </cell>
          <cell r="E446">
            <v>236</v>
          </cell>
          <cell r="F446">
            <v>237</v>
          </cell>
          <cell r="G446">
            <v>72</v>
          </cell>
          <cell r="H446">
            <v>21</v>
          </cell>
          <cell r="I446">
            <v>204</v>
          </cell>
        </row>
        <row r="447">
          <cell r="A447" t="str">
            <v>표층</v>
          </cell>
          <cell r="B447">
            <v>43</v>
          </cell>
          <cell r="C447">
            <v>234</v>
          </cell>
          <cell r="D447">
            <v>235</v>
          </cell>
          <cell r="E447">
            <v>236</v>
          </cell>
          <cell r="F447">
            <v>237</v>
          </cell>
          <cell r="G447">
            <v>72</v>
          </cell>
          <cell r="H447">
            <v>21</v>
          </cell>
          <cell r="I447">
            <v>204</v>
          </cell>
        </row>
        <row r="449">
          <cell r="A449" t="str">
            <v>기층</v>
          </cell>
          <cell r="B449">
            <v>44</v>
          </cell>
          <cell r="C449">
            <v>238</v>
          </cell>
          <cell r="D449">
            <v>239</v>
          </cell>
          <cell r="E449">
            <v>240</v>
          </cell>
          <cell r="F449">
            <v>241</v>
          </cell>
          <cell r="G449">
            <v>72</v>
          </cell>
          <cell r="H449">
            <v>21</v>
          </cell>
          <cell r="I449">
            <v>210</v>
          </cell>
        </row>
        <row r="450">
          <cell r="A450" t="str">
            <v>기층</v>
          </cell>
          <cell r="B450">
            <v>44</v>
          </cell>
          <cell r="C450">
            <v>238</v>
          </cell>
          <cell r="D450">
            <v>239</v>
          </cell>
          <cell r="E450">
            <v>240</v>
          </cell>
          <cell r="F450">
            <v>241</v>
          </cell>
          <cell r="G450">
            <v>72</v>
          </cell>
          <cell r="H450">
            <v>21</v>
          </cell>
          <cell r="I450">
            <v>210</v>
          </cell>
        </row>
        <row r="451">
          <cell r="A451" t="str">
            <v>기층</v>
          </cell>
          <cell r="B451">
            <v>44</v>
          </cell>
          <cell r="C451">
            <v>238</v>
          </cell>
          <cell r="D451">
            <v>239</v>
          </cell>
          <cell r="E451">
            <v>240</v>
          </cell>
          <cell r="F451">
            <v>241</v>
          </cell>
          <cell r="G451">
            <v>72</v>
          </cell>
          <cell r="H451">
            <v>21</v>
          </cell>
          <cell r="I451">
            <v>210</v>
          </cell>
        </row>
        <row r="453">
          <cell r="A453" t="str">
            <v>보조기층</v>
          </cell>
          <cell r="B453">
            <v>18</v>
          </cell>
          <cell r="C453">
            <v>242</v>
          </cell>
          <cell r="D453">
            <v>243</v>
          </cell>
          <cell r="E453">
            <v>244</v>
          </cell>
          <cell r="F453">
            <v>187</v>
          </cell>
          <cell r="G453">
            <v>69</v>
          </cell>
          <cell r="H453">
            <v>21</v>
          </cell>
        </row>
        <row r="454">
          <cell r="A454" t="str">
            <v>보조기층</v>
          </cell>
          <cell r="B454">
            <v>18</v>
          </cell>
          <cell r="C454">
            <v>242</v>
          </cell>
          <cell r="D454">
            <v>243</v>
          </cell>
          <cell r="E454">
            <v>244</v>
          </cell>
          <cell r="F454">
            <v>187</v>
          </cell>
          <cell r="G454">
            <v>69</v>
          </cell>
          <cell r="H454">
            <v>21</v>
          </cell>
        </row>
        <row r="455">
          <cell r="A455" t="str">
            <v>보조기층</v>
          </cell>
          <cell r="B455">
            <v>18</v>
          </cell>
          <cell r="C455">
            <v>242</v>
          </cell>
          <cell r="D455">
            <v>243</v>
          </cell>
          <cell r="E455">
            <v>244</v>
          </cell>
          <cell r="F455">
            <v>187</v>
          </cell>
          <cell r="G455">
            <v>69</v>
          </cell>
          <cell r="H455">
            <v>21</v>
          </cell>
        </row>
        <row r="457">
          <cell r="A457" t="str">
            <v>혼합기층</v>
          </cell>
          <cell r="B457">
            <v>77</v>
          </cell>
          <cell r="C457">
            <v>245</v>
          </cell>
          <cell r="D457">
            <v>246</v>
          </cell>
          <cell r="E457">
            <v>247</v>
          </cell>
          <cell r="F457">
            <v>187</v>
          </cell>
          <cell r="G457">
            <v>69</v>
          </cell>
          <cell r="H457">
            <v>21</v>
          </cell>
        </row>
        <row r="458">
          <cell r="A458" t="str">
            <v>혼합기층</v>
          </cell>
          <cell r="B458">
            <v>77</v>
          </cell>
          <cell r="C458">
            <v>245</v>
          </cell>
          <cell r="D458">
            <v>246</v>
          </cell>
          <cell r="E458">
            <v>247</v>
          </cell>
          <cell r="F458">
            <v>187</v>
          </cell>
          <cell r="G458">
            <v>69</v>
          </cell>
          <cell r="H458">
            <v>21</v>
          </cell>
        </row>
        <row r="459">
          <cell r="A459" t="str">
            <v>혼합기층</v>
          </cell>
          <cell r="B459">
            <v>77</v>
          </cell>
          <cell r="C459">
            <v>245</v>
          </cell>
          <cell r="D459">
            <v>246</v>
          </cell>
          <cell r="E459">
            <v>247</v>
          </cell>
          <cell r="F459">
            <v>187</v>
          </cell>
          <cell r="G459">
            <v>69</v>
          </cell>
          <cell r="H459">
            <v>21</v>
          </cell>
        </row>
        <row r="461">
          <cell r="A461" t="str">
            <v>택코우팅</v>
          </cell>
          <cell r="B461">
            <v>66</v>
          </cell>
          <cell r="C461">
            <v>72</v>
          </cell>
          <cell r="D461">
            <v>21</v>
          </cell>
        </row>
        <row r="463">
          <cell r="A463" t="str">
            <v>프라임코팅</v>
          </cell>
          <cell r="B463">
            <v>74</v>
          </cell>
          <cell r="C463">
            <v>72</v>
          </cell>
          <cell r="D463">
            <v>21</v>
          </cell>
          <cell r="Z463">
            <v>123.123</v>
          </cell>
        </row>
        <row r="465">
          <cell r="A465" t="str">
            <v>콘크리트포장</v>
          </cell>
          <cell r="B465">
            <v>163</v>
          </cell>
          <cell r="C465">
            <v>200</v>
          </cell>
          <cell r="D465">
            <v>172</v>
          </cell>
        </row>
        <row r="466">
          <cell r="A466" t="str">
            <v>콘크리트포장</v>
          </cell>
          <cell r="B466">
            <v>163</v>
          </cell>
          <cell r="C466">
            <v>201</v>
          </cell>
          <cell r="D466">
            <v>173</v>
          </cell>
        </row>
        <row r="467">
          <cell r="A467" t="str">
            <v>콘크리트포장</v>
          </cell>
          <cell r="B467">
            <v>163</v>
          </cell>
          <cell r="C467">
            <v>202</v>
          </cell>
          <cell r="D467">
            <v>174</v>
          </cell>
        </row>
        <row r="469">
          <cell r="A469" t="str">
            <v>콘크리트층</v>
          </cell>
          <cell r="B469">
            <v>11</v>
          </cell>
          <cell r="C469">
            <v>193</v>
          </cell>
          <cell r="D469">
            <v>191</v>
          </cell>
          <cell r="E469">
            <v>71</v>
          </cell>
          <cell r="F469">
            <v>21</v>
          </cell>
        </row>
        <row r="470">
          <cell r="A470" t="str">
            <v>콘크리트층</v>
          </cell>
          <cell r="B470">
            <v>11</v>
          </cell>
          <cell r="C470">
            <v>193</v>
          </cell>
          <cell r="D470">
            <v>191</v>
          </cell>
          <cell r="E470">
            <v>71</v>
          </cell>
          <cell r="F470">
            <v>21</v>
          </cell>
        </row>
        <row r="471">
          <cell r="A471" t="str">
            <v>콘크리트층</v>
          </cell>
          <cell r="B471">
            <v>11</v>
          </cell>
          <cell r="C471">
            <v>193</v>
          </cell>
          <cell r="D471">
            <v>191</v>
          </cell>
          <cell r="E471">
            <v>71</v>
          </cell>
          <cell r="F471">
            <v>21</v>
          </cell>
        </row>
        <row r="473">
          <cell r="A473" t="str">
            <v>와이어메쉬깔기</v>
          </cell>
          <cell r="B473">
            <v>46</v>
          </cell>
          <cell r="C473">
            <v>3</v>
          </cell>
          <cell r="D473">
            <v>61</v>
          </cell>
        </row>
        <row r="475">
          <cell r="A475" t="str">
            <v>양생</v>
          </cell>
          <cell r="B475">
            <v>45</v>
          </cell>
          <cell r="C475">
            <v>14</v>
          </cell>
          <cell r="D475">
            <v>47</v>
          </cell>
          <cell r="E475">
            <v>21</v>
          </cell>
        </row>
        <row r="477">
          <cell r="A477" t="str">
            <v>레미콘타설(무근)</v>
          </cell>
          <cell r="B477">
            <v>63</v>
          </cell>
          <cell r="C477">
            <v>21</v>
          </cell>
        </row>
        <row r="478">
          <cell r="A478" t="str">
            <v>레미콘타설(철근)</v>
          </cell>
          <cell r="B478">
            <v>63</v>
          </cell>
          <cell r="C478">
            <v>21</v>
          </cell>
        </row>
        <row r="479">
          <cell r="A479" t="str">
            <v>레미콘타설(소형)</v>
          </cell>
          <cell r="B479">
            <v>63</v>
          </cell>
          <cell r="C479">
            <v>21</v>
          </cell>
        </row>
        <row r="481">
          <cell r="A481" t="str">
            <v>합판거푸집</v>
          </cell>
          <cell r="B481">
            <v>5</v>
          </cell>
          <cell r="C481">
            <v>48</v>
          </cell>
          <cell r="D481">
            <v>19</v>
          </cell>
          <cell r="E481">
            <v>52</v>
          </cell>
          <cell r="F481">
            <v>58</v>
          </cell>
          <cell r="G481">
            <v>76</v>
          </cell>
          <cell r="H481">
            <v>21</v>
          </cell>
          <cell r="I481">
            <v>216</v>
          </cell>
          <cell r="J481">
            <v>217</v>
          </cell>
          <cell r="K481">
            <v>218</v>
          </cell>
          <cell r="L481">
            <v>219</v>
          </cell>
          <cell r="M481">
            <v>220</v>
          </cell>
          <cell r="N481">
            <v>221</v>
          </cell>
        </row>
        <row r="483">
          <cell r="A483" t="str">
            <v>문양거푸집</v>
          </cell>
          <cell r="B483">
            <v>16</v>
          </cell>
          <cell r="C483">
            <v>20</v>
          </cell>
          <cell r="D483">
            <v>65</v>
          </cell>
          <cell r="E483">
            <v>96</v>
          </cell>
          <cell r="F483">
            <v>101</v>
          </cell>
          <cell r="G483">
            <v>189</v>
          </cell>
          <cell r="H483">
            <v>76</v>
          </cell>
          <cell r="I483">
            <v>21</v>
          </cell>
          <cell r="J483">
            <v>181</v>
          </cell>
        </row>
        <row r="485">
          <cell r="A485" t="str">
            <v>철근가공및조립</v>
          </cell>
          <cell r="B485">
            <v>51</v>
          </cell>
          <cell r="C485">
            <v>3</v>
          </cell>
          <cell r="D485">
            <v>61</v>
          </cell>
          <cell r="E485">
            <v>21</v>
          </cell>
          <cell r="F485">
            <v>157</v>
          </cell>
        </row>
        <row r="487">
          <cell r="A487" t="str">
            <v>모르터(1:2)</v>
          </cell>
          <cell r="B487">
            <v>37</v>
          </cell>
          <cell r="C487">
            <v>15</v>
          </cell>
          <cell r="D487">
            <v>21</v>
          </cell>
        </row>
        <row r="489">
          <cell r="A489" t="str">
            <v>잡석깔기</v>
          </cell>
          <cell r="B489">
            <v>21</v>
          </cell>
          <cell r="C489">
            <v>158</v>
          </cell>
        </row>
        <row r="491">
          <cell r="A491" t="str">
            <v>비계설치</v>
          </cell>
          <cell r="B491">
            <v>50</v>
          </cell>
          <cell r="C491">
            <v>53</v>
          </cell>
          <cell r="D491">
            <v>19</v>
          </cell>
          <cell r="E491">
            <v>196</v>
          </cell>
          <cell r="F491">
            <v>30</v>
          </cell>
          <cell r="G491">
            <v>21</v>
          </cell>
          <cell r="H491">
            <v>223</v>
          </cell>
          <cell r="I491">
            <v>224</v>
          </cell>
          <cell r="J491">
            <v>225</v>
          </cell>
          <cell r="K491">
            <v>226</v>
          </cell>
          <cell r="L491">
            <v>227</v>
          </cell>
          <cell r="M491">
            <v>228</v>
          </cell>
          <cell r="N491">
            <v>229</v>
          </cell>
        </row>
      </sheetData>
      <sheetData sheetId="36" refreshError="1"/>
      <sheetData sheetId="37" refreshError="1"/>
      <sheetData sheetId="38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LEGEND"/>
      <sheetName val="직공비"/>
      <sheetName val="내역서"/>
      <sheetName val="직노"/>
      <sheetName val="계화배수"/>
      <sheetName val="I一般比"/>
      <sheetName val="1월"/>
      <sheetName val="기본단가표"/>
      <sheetName val="20관리비율"/>
      <sheetName val="평가데이터"/>
      <sheetName val="날개벽(시점좌측)"/>
      <sheetName val="정부노임단가"/>
      <sheetName val="정보매체A동"/>
      <sheetName val="code"/>
      <sheetName val="공통가설"/>
      <sheetName val="집계표"/>
      <sheetName val="일반물자(한국통신)"/>
      <sheetName val="토목내역"/>
      <sheetName val="DATA"/>
      <sheetName val="맨홀수량집계"/>
      <sheetName val="일위대가표"/>
      <sheetName val="교각계산"/>
      <sheetName val="INPUT(덕도방향-시점)"/>
      <sheetName val="기둥(원형)"/>
      <sheetName val="일위대가목차"/>
      <sheetName val="Y-WORK"/>
      <sheetName val="토공"/>
      <sheetName val="공사비명세서"/>
      <sheetName val="TABLE"/>
      <sheetName val="3BL공동구 수량"/>
      <sheetName val="포장절단"/>
      <sheetName val="JUCKEYK"/>
      <sheetName val="열린교실"/>
      <sheetName val="COPING"/>
      <sheetName val="3.하중산정4.지지력"/>
      <sheetName val="TB-내역서"/>
      <sheetName val="Sheet5"/>
      <sheetName val="내역"/>
      <sheetName val="1-1"/>
      <sheetName val="N賃率-職"/>
      <sheetName val="설산1.나"/>
      <sheetName val="본사S"/>
      <sheetName val="일반맨홀수량집계(A-7 LINE)"/>
      <sheetName val="일반맨홀수량집계"/>
      <sheetName val="총괄-1"/>
      <sheetName val="현장"/>
      <sheetName val="전기"/>
      <sheetName val="연령현황"/>
      <sheetName val=" 견적서"/>
      <sheetName val="대비"/>
      <sheetName val="변화치수"/>
      <sheetName val="LOPCALC"/>
      <sheetName val="품목"/>
      <sheetName val="공통부대비"/>
      <sheetName val="물량산출근거"/>
      <sheetName val="공사개요"/>
      <sheetName val="Sheet4"/>
      <sheetName val="96수출"/>
      <sheetName val="공정집계_국별"/>
      <sheetName val="적용률"/>
      <sheetName val="공사비"/>
      <sheetName val="예산서"/>
      <sheetName val="차액보증"/>
      <sheetName val="b_gunmul"/>
      <sheetName val="b_balju (2)"/>
      <sheetName val="부하(성남)"/>
      <sheetName val="J直材4"/>
      <sheetName val="품셈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총괄"/>
      <sheetName val="부속동"/>
      <sheetName val="깨기"/>
      <sheetName val="VXXXXXXX"/>
      <sheetName val="교각1"/>
      <sheetName val="설계변경원가계산총괄표"/>
      <sheetName val="BID"/>
      <sheetName val="토공(완충)"/>
      <sheetName val="input"/>
      <sheetName val="원형맨홀수량"/>
      <sheetName val="SLAB&quot;1&quot;"/>
      <sheetName val="설계조건"/>
      <sheetName val="안정계산"/>
      <sheetName val="기계경비"/>
      <sheetName val="인건비(환율)"/>
      <sheetName val="단가표 "/>
      <sheetName val="woo(mac)"/>
      <sheetName val="방송일위대가"/>
      <sheetName val="Total"/>
      <sheetName val="쌍송교"/>
      <sheetName val="수량3"/>
      <sheetName val="투찰"/>
      <sheetName val="목록"/>
      <sheetName val="공사비예산서(토목분)"/>
      <sheetName val="표지"/>
      <sheetName val="토목품셈"/>
      <sheetName val="기초공"/>
      <sheetName val="부대내역"/>
      <sheetName val="내역1"/>
      <sheetName val="마산방향철근집계"/>
      <sheetName val="진주방향"/>
      <sheetName val="마산방향"/>
      <sheetName val="모니터"/>
      <sheetName val="건축내역"/>
      <sheetName val="CAT_5"/>
      <sheetName val="가설건물"/>
      <sheetName val="방송노임"/>
      <sheetName val="가공비"/>
      <sheetName val="작성"/>
      <sheetName val="산출내역"/>
      <sheetName val="Sheet1"/>
      <sheetName val="입찰안"/>
      <sheetName val="DATA-1"/>
      <sheetName val="우배수"/>
      <sheetName val="조건표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DATA1"/>
      <sheetName val="전장품(관리용)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SILICATE"/>
      <sheetName val="guard(mac)"/>
      <sheetName val="06-BATCH "/>
      <sheetName val="실행내역"/>
      <sheetName val="수량산출"/>
      <sheetName val="대치판정"/>
      <sheetName val="단면검토"/>
      <sheetName val="기계내역"/>
      <sheetName val="CIVIL"/>
      <sheetName val="데이타"/>
      <sheetName val="노임단가"/>
      <sheetName val="공통가설공사"/>
      <sheetName val="BEND LOSS"/>
      <sheetName val="RING WALL"/>
      <sheetName val="D-3503"/>
      <sheetName val="전기품산출"/>
      <sheetName val="내역서(갑)"/>
      <sheetName val="DATE"/>
      <sheetName val="제품"/>
      <sheetName val="세부내역"/>
      <sheetName val="설직재-1"/>
      <sheetName val="제직재"/>
      <sheetName val="제-노임"/>
      <sheetName val="Tables"/>
      <sheetName val="금액내역서"/>
      <sheetName val="영업.일1"/>
      <sheetName val="광혁기성"/>
      <sheetName val="일위대가목록"/>
      <sheetName val="기흥하도용"/>
      <sheetName val="L형옹벽(key)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1단계"/>
      <sheetName val="정렬"/>
      <sheetName val="자재단가비교표"/>
      <sheetName val="KMT물량"/>
      <sheetName val="97년추정손익계산서"/>
      <sheetName val="관람석제출"/>
      <sheetName val="케이블"/>
      <sheetName val="단가산출2"/>
      <sheetName val="TYPE-A"/>
      <sheetName val="공구원가계산"/>
      <sheetName val="단가조사서"/>
      <sheetName val="내역서-CCTV"/>
      <sheetName val="인테리어세부내역"/>
      <sheetName val="피엘"/>
      <sheetName val="공종집계"/>
      <sheetName val="ETC"/>
      <sheetName val="2공구산출내역"/>
      <sheetName val="허용전류-IEC"/>
      <sheetName val="허용전류-IEC DATA"/>
      <sheetName val="전압강하계산"/>
      <sheetName val="Macro1"/>
      <sheetName val="부하"/>
      <sheetName val="배수관공"/>
      <sheetName val="ITB COST"/>
      <sheetName val="P.M 별"/>
      <sheetName val="960318-1"/>
      <sheetName val="주경기-오배수"/>
      <sheetName val="단중표"/>
      <sheetName val="날개벽"/>
      <sheetName val="CONCRETE"/>
      <sheetName val="EACT10"/>
      <sheetName val="자재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Customer Databas"/>
      <sheetName val="월별수입"/>
      <sheetName val="기성내역"/>
      <sheetName val="XL4Poppy"/>
      <sheetName val="Mc1"/>
      <sheetName val="3_하중산정4_지지력"/>
      <sheetName val="_견적서"/>
      <sheetName val="설산1_나"/>
      <sheetName val="일반맨홀수량집계(A-7_LINE)"/>
      <sheetName val="b_balju_(2)"/>
      <sheetName val="FRT_O"/>
      <sheetName val="FAB_I"/>
      <sheetName val="조작대(1연)"/>
      <sheetName val="증감분석"/>
      <sheetName val="식재품셈"/>
      <sheetName val="금액"/>
      <sheetName val="copy"/>
      <sheetName val="서식"/>
      <sheetName val="하중계산"/>
      <sheetName val="직재"/>
      <sheetName val="ASP"/>
      <sheetName val="보차도경계석"/>
      <sheetName val="2.냉난방설비공사"/>
      <sheetName val="A"/>
      <sheetName val="민속촌메뉴"/>
      <sheetName val="ABUT수량-A1"/>
      <sheetName val="단가조사"/>
      <sheetName val="BLOCK(1)"/>
      <sheetName val="우각부보강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샘플표지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대,유,램"/>
      <sheetName val="중기사용료산출근거"/>
      <sheetName val="단가 및 재료비"/>
      <sheetName val="단"/>
      <sheetName val="단가일람"/>
    </sheetNames>
    <sheetDataSet>
      <sheetData sheetId="0">
        <row r="1">
          <cell r="A1" t="str">
            <v>코드</v>
          </cell>
        </row>
      </sheetData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  <sheetName val="내역서"/>
      <sheetName val="danga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Module1"/>
      <sheetName val="내역검토"/>
      <sheetName val="공사현황"/>
      <sheetName val="간지"/>
      <sheetName val="표지"/>
      <sheetName val="목차 "/>
      <sheetName val="산정결과"/>
      <sheetName val="워드"/>
      <sheetName val="표목차"/>
      <sheetName val="원가계산"/>
      <sheetName val="공사집계"/>
      <sheetName val="공사별내역서"/>
      <sheetName val="노무집계"/>
      <sheetName val="노무산출"/>
      <sheetName val="노무비율"/>
      <sheetName val="경비계산"/>
      <sheetName val="경율산정"/>
      <sheetName val="원가구성분석"/>
      <sheetName val="안전관리"/>
      <sheetName val="산재보험"/>
      <sheetName val="설계비"/>
      <sheetName val="건설요율"/>
      <sheetName val="일반관리비"/>
      <sheetName val="일반요율"/>
      <sheetName val="기타경비"/>
      <sheetName val="수량집계표 "/>
      <sheetName val="토적표 "/>
      <sheetName val="구조물토공량(산) "/>
      <sheetName val="구조물토적량(산)"/>
      <sheetName val="일위대가집계표"/>
      <sheetName val="일위대가"/>
      <sheetName val="기계집계표"/>
      <sheetName val="기계경비"/>
      <sheetName val="기초일위대가"/>
      <sheetName val="기.일단가입력"/>
      <sheetName val="code"/>
      <sheetName val="평가데이터"/>
      <sheetName val="단가 (2)"/>
      <sheetName val="요율"/>
      <sheetName val="직재"/>
      <sheetName val="#REF"/>
      <sheetName val="내역서"/>
    </sheetNames>
    <sheetDataSet>
      <sheetData sheetId="0" refreshError="1"/>
      <sheetData sheetId="1" refreshError="1"/>
      <sheetData sheetId="2" refreshError="1">
        <row r="2">
          <cell r="B2" t="str">
            <v>KERI</v>
          </cell>
        </row>
        <row r="3">
          <cell r="B3">
            <v>0</v>
          </cell>
        </row>
        <row r="4">
          <cell r="B4">
            <v>0</v>
          </cell>
        </row>
        <row r="5">
          <cell r="B5">
            <v>0</v>
          </cell>
        </row>
        <row r="6">
          <cell r="B6">
            <v>1995</v>
          </cell>
        </row>
        <row r="7">
          <cell r="B7">
            <v>0</v>
          </cell>
        </row>
        <row r="8">
          <cell r="B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TEL"/>
      <sheetName val="I一般比"/>
      <sheetName val="20관리비율"/>
      <sheetName val="노임이"/>
      <sheetName val="과천MAIN"/>
      <sheetName val="대비"/>
      <sheetName val="내역서(총)"/>
      <sheetName val="일위대가"/>
      <sheetName val="노원열병합  건축공사기성내역서"/>
      <sheetName val="부대대비"/>
      <sheetName val="냉연집계"/>
      <sheetName val="Sheet3"/>
      <sheetName val="신우"/>
      <sheetName val="교각계산"/>
      <sheetName val="민속촌메뉴"/>
      <sheetName val="수량산출서"/>
      <sheetName val="N賃率-職"/>
      <sheetName val="plan&amp;section of foundation"/>
      <sheetName val="설계조건"/>
      <sheetName val="직노"/>
      <sheetName val="code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C-노임단가"/>
      <sheetName val="직재"/>
      <sheetName val="경산"/>
      <sheetName val="Sheet2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유림골조"/>
      <sheetName val="업무"/>
      <sheetName val="공사현황"/>
      <sheetName val="FANDBS"/>
      <sheetName val="GRDATA"/>
      <sheetName val="SHAFTDBSE"/>
      <sheetName val="감가상각"/>
      <sheetName val="자재단가비교표"/>
      <sheetName val="소비자가"/>
      <sheetName val="6호기"/>
      <sheetName val="공사원가계산서"/>
      <sheetName val="재집"/>
      <sheetName val="견적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도"/>
      <sheetName val="전기일위대가"/>
      <sheetName val="DATA"/>
      <sheetName val="BID"/>
      <sheetName val="내역"/>
      <sheetName val="건축내역"/>
      <sheetName val="을지"/>
      <sheetName val="DB"/>
      <sheetName val="LEGEND"/>
      <sheetName val="갑지(추정)"/>
      <sheetName val="설직재-1"/>
      <sheetName val="주소록"/>
      <sheetName val="Sheet1"/>
      <sheetName val="합천내역"/>
      <sheetName val="조경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계산서(곡선부)"/>
      <sheetName val="-치수표(곡선부)"/>
      <sheetName val="OPT7"/>
      <sheetName val="원가계산서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일위단가"/>
      <sheetName val="Sheet9"/>
      <sheetName val="종배수관"/>
      <sheetName val="CP-E2 (품셈표)"/>
      <sheetName val="품목납기"/>
      <sheetName val="설비"/>
      <sheetName val="U-TYPE(1)"/>
      <sheetName val="조도계산(1)"/>
      <sheetName val="전차선로 물량표"/>
      <sheetName val="일위대가목록"/>
      <sheetName val="001"/>
      <sheetName val="와동25-3(변경)"/>
      <sheetName val="60명당사(총괄)"/>
      <sheetName val="CT_"/>
      <sheetName val="2F_회의실견적(5_14_일대)"/>
      <sheetName val="조도계산서_(도서)"/>
      <sheetName val="96물가_CODE"/>
      <sheetName val="CP-E2_(품셈표)"/>
      <sheetName val="70%"/>
      <sheetName val="전기단가조사서"/>
      <sheetName val="반중력식옹벽3.5"/>
      <sheetName val="중기사용료"/>
      <sheetName val="Macro1"/>
      <sheetName val="Macro2"/>
      <sheetName val="김재복부장님"/>
      <sheetName val="기초대가"/>
      <sheetName val="97"/>
      <sheetName val="WORK"/>
      <sheetName val="K1자재(3차등)"/>
      <sheetName val="자재단가"/>
      <sheetName val="덕전리"/>
      <sheetName val="선급금신청서"/>
      <sheetName val="실행비교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소상 &quot;1&quot;"/>
      <sheetName val="여과지동"/>
      <sheetName val="기초자료"/>
      <sheetName val="CONCRETE"/>
      <sheetName val="부하LOAD"/>
      <sheetName val="데이타"/>
      <sheetName val="11월 가격"/>
      <sheetName val="일위대가(1)"/>
      <sheetName val="연수동"/>
      <sheetName val="1000 DB구축 부표"/>
      <sheetName val="6PILE  (돌출)"/>
      <sheetName val="청천내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단가산출(변경없음)"/>
      <sheetName val="제-노임"/>
      <sheetName val="제직재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내역서1999.8최종"/>
      <sheetName val="단가표"/>
      <sheetName val="밸브설치"/>
      <sheetName val="사통"/>
      <sheetName val="단"/>
      <sheetName val="FPA"/>
      <sheetName val="순수개발"/>
      <sheetName val="Data Vol"/>
      <sheetName val="11.단가비교표_"/>
      <sheetName val="16.기계경비산출내역_"/>
      <sheetName val="차수"/>
      <sheetName val="공통가설"/>
      <sheetName val="전체"/>
      <sheetName val="Galaxy 소비자가격표"/>
      <sheetName val="Oper Amount"/>
      <sheetName val="실적단가"/>
      <sheetName val="일위대가_복합"/>
      <sheetName val="일위대가_서비스"/>
      <sheetName val="장비집계"/>
      <sheetName val="백암비스타내역"/>
      <sheetName val="8.PILE  (돌출)"/>
      <sheetName val="임차품의(농조)"/>
      <sheetName val="copy"/>
      <sheetName val="심사물량"/>
      <sheetName val="심사계산"/>
      <sheetName val="입출재고현황 (2)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기계내역"/>
      <sheetName val="CTEMCOST"/>
      <sheetName val="가로등기초"/>
      <sheetName val="견적대비 견적서"/>
      <sheetName val="BASIC (2)"/>
      <sheetName val="원가 (2)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98수문일위"/>
      <sheetName val="진주방향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ECSYSTEM"/>
      <sheetName val="목차"/>
      <sheetName val="간지1"/>
      <sheetName val="간지2"/>
      <sheetName val="간지3"/>
      <sheetName val="간지4"/>
      <sheetName val="용역집계"/>
      <sheetName val="원가계산-1"/>
      <sheetName val="간지5"/>
      <sheetName val="간지6"/>
      <sheetName val="간지6-1"/>
      <sheetName val="인건비집계"/>
      <sheetName val="단위당인건비"/>
      <sheetName val="단가대비표"/>
      <sheetName val="산정기준"/>
      <sheetName val="근무형태"/>
      <sheetName val="투입인원"/>
      <sheetName val="근무일수"/>
      <sheetName val="작업범위"/>
      <sheetName val="간지6-2"/>
      <sheetName val="경비산출표"/>
      <sheetName val="보험료"/>
      <sheetName val="경비산정기준"/>
      <sheetName val="산재비율"/>
      <sheetName val="유인물"/>
      <sheetName val="연구용재료비"/>
      <sheetName val="시내교통비"/>
      <sheetName val="임차료"/>
      <sheetName val="회의비"/>
      <sheetName val="간지5-3"/>
      <sheetName val="일반"/>
      <sheetName val="일반비율"/>
      <sheetName val="간지5-4"/>
      <sheetName val="이윤"/>
      <sheetName val="이윤율"/>
      <sheetName val="간지5-5"/>
      <sheetName val="기업"/>
      <sheetName val="이후참고자료"/>
      <sheetName val="복리후생비"/>
      <sheetName val="작업화"/>
      <sheetName val="피복비"/>
      <sheetName val="감가상각"/>
      <sheetName val="여비교통"/>
      <sheetName val="소모품비"/>
      <sheetName val="국내여비"/>
      <sheetName val="국내소요"/>
      <sheetName val="1"/>
    </sheetNames>
    <definedNames>
      <definedName name="Blank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총괄표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99-04-19-서울대관련(수정중)"/>
      <sheetName val="DATA(BAC)"/>
      <sheetName val="수량산출"/>
    </sheetNames>
    <definedNames>
      <definedName name="han_code"/>
    </defined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1.맹암거관련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ITEM"/>
      <sheetName val="A-4"/>
      <sheetName val="Cover"/>
      <sheetName val="수목표준대가"/>
      <sheetName val="원가계산"/>
      <sheetName val="Dae_Jiju"/>
      <sheetName val="Sikje_ingun"/>
      <sheetName val="TREE_D"/>
      <sheetName val="Sheet4"/>
      <sheetName val="하수급견적대비"/>
      <sheetName val="환률"/>
      <sheetName val="장비당단가 (1)"/>
      <sheetName val="일위대가목록"/>
      <sheetName val="Y-WORK"/>
      <sheetName val="일반부표"/>
      <sheetName val="공비대비"/>
      <sheetName val="Sheet5"/>
      <sheetName val="견적서"/>
      <sheetName val="WORK"/>
      <sheetName val="한일양산"/>
      <sheetName val="ilch"/>
      <sheetName val="Sheet1"/>
      <sheetName val="MOTOR"/>
      <sheetName val="시행예산"/>
      <sheetName val="을"/>
      <sheetName val="Site Expenses"/>
      <sheetName val=" 견적서"/>
      <sheetName val="부대내역"/>
      <sheetName val="영동(D)"/>
      <sheetName val="건축내역"/>
      <sheetName val="입찰안"/>
      <sheetName val="노임단가"/>
      <sheetName val="3BL공동구 수량"/>
      <sheetName val="투찰"/>
      <sheetName val="설계"/>
      <sheetName val="일위"/>
      <sheetName val="가시설수량"/>
      <sheetName val="단위수량"/>
      <sheetName val="차액보증"/>
      <sheetName val="적용률"/>
      <sheetName val="DATA"/>
      <sheetName val="데이타"/>
      <sheetName val="BQ"/>
      <sheetName val="BID"/>
      <sheetName val="c_balju"/>
      <sheetName val="실행철강하도"/>
      <sheetName val="L형옹벽(key)"/>
      <sheetName val="BSD (2)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Testing"/>
      <sheetName val="CONCRETE"/>
      <sheetName val="산출근거"/>
      <sheetName val="기계내역"/>
      <sheetName val="GAEYO"/>
      <sheetName val="보합"/>
      <sheetName val="TABLE"/>
      <sheetName val="내역"/>
      <sheetName val="동원인원"/>
      <sheetName val="토목내역"/>
      <sheetName val="식재인부"/>
      <sheetName val="산업개발안내서"/>
      <sheetName val="공사비 내역 (가)"/>
      <sheetName val="gyun"/>
      <sheetName val="당초"/>
      <sheetName val="도급"/>
      <sheetName val="일위대가"/>
      <sheetName val="공통부대비"/>
      <sheetName val="OCT.FDN"/>
      <sheetName val="20관리비율"/>
      <sheetName val="IPL_SCHEDULE"/>
      <sheetName val="감가상각"/>
      <sheetName val="FAB별"/>
      <sheetName val="Proposal"/>
      <sheetName val="변압기 및 발전기 용량"/>
      <sheetName val="단면치수"/>
      <sheetName val="단가"/>
      <sheetName val="시설물일위"/>
      <sheetName val="토공사"/>
      <sheetName val="경비2내역"/>
      <sheetName val="공문"/>
      <sheetName val="TC IN"/>
      <sheetName val="식재품셈"/>
      <sheetName val="업무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  <sheetName val="정부노임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 refreshError="1"/>
      <sheetData sheetId="49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TAR EPOXY 면적산출"/>
      <sheetName val="공사물량총량집계"/>
      <sheetName val="목차"/>
      <sheetName val="목차 (1)"/>
      <sheetName val="수배전"/>
      <sheetName val="산#1"/>
      <sheetName val="산#2"/>
      <sheetName val="산#2-1"/>
      <sheetName val="산#3"/>
      <sheetName val="WEIGHT LIST"/>
      <sheetName val="자재집계"/>
      <sheetName val="물량"/>
      <sheetName val="제작물량"/>
      <sheetName val="배관"/>
      <sheetName val="산#3-1"/>
      <sheetName val="산#3-2"/>
      <sheetName val="산#3-3"/>
      <sheetName val="산#2-1 (2)"/>
      <sheetName val="중기일위대가"/>
      <sheetName val="조도계산서 (도서)"/>
      <sheetName val="MOTOR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U-TYPE일반수량집계"/>
      <sheetName val="U-TYPE(1)"/>
      <sheetName val="U-TYPE(2)"/>
      <sheetName val="U-TYPE(3)"/>
      <sheetName val="U-TYPE(4)"/>
      <sheetName val="산#2-1 (2)"/>
      <sheetName val="조도계산서 (도서)"/>
    </sheetNames>
    <sheetDataSet>
      <sheetData sheetId="0"/>
      <sheetData sheetId="1">
        <row r="10">
          <cell r="F10">
            <v>5</v>
          </cell>
        </row>
      </sheetData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공통(20-91)"/>
      <sheetName val="공통(92-129)"/>
      <sheetName val="견적단가"/>
      <sheetName val="단가비교"/>
      <sheetName val="laroux"/>
      <sheetName val="산출근거 (1)"/>
      <sheetName val="산출근거 (2)"/>
      <sheetName val="전차선로 물량표"/>
      <sheetName val="산#2-1 (2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공통(20-91)"/>
      <sheetName val="전차선로 물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협상"/>
      <sheetName val="CT "/>
      <sheetName val="총괄"/>
      <sheetName val="총투자비"/>
      <sheetName val="총투자비명세"/>
      <sheetName val="개업비"/>
      <sheetName val="개업경비"/>
      <sheetName val="개업집기"/>
      <sheetName val="정부지원액"/>
      <sheetName val="총민간투자비산정"/>
      <sheetName val="예비비"/>
      <sheetName val="사용료"/>
      <sheetName val="사용료분석"/>
      <sheetName val="cf-본문"/>
      <sheetName val="IS"/>
      <sheetName val="IS-본문"/>
      <sheetName val="BS"/>
      <sheetName val="BS-본문"/>
      <sheetName val="FS명세"/>
      <sheetName val="매출1"/>
      <sheetName val="매출0"/>
      <sheetName val="매출"/>
      <sheetName val="부대사업"/>
      <sheetName val="CF"/>
      <sheetName val="자금운영계획"/>
      <sheetName val="자금운영요약"/>
      <sheetName val="최적자금운영"/>
      <sheetName val="이천모델(성지수정중2)"/>
      <sheetName val="Total"/>
      <sheetName val="SELTDATA"/>
      <sheetName val="공통(20-91)"/>
    </sheetNames>
    <definedNames>
      <definedName name="Macro10"/>
      <definedName name="Macro12"/>
      <definedName name="Macro13"/>
      <definedName name="Macro1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단가산출"/>
      <sheetName val="내역서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관급자재"/>
      <sheetName val="CT "/>
      <sheetName val="98신돌석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노임"/>
      <sheetName val="부하계산서"/>
      <sheetName val="#REF"/>
      <sheetName val="신우"/>
      <sheetName val="PROCESS"/>
      <sheetName val="1766-1"/>
      <sheetName val="공통(20-9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J直材4"/>
      <sheetName val="TOTAL"/>
      <sheetName val="NOMUBI"/>
      <sheetName val="sw1"/>
      <sheetName val="실행철강하도"/>
      <sheetName val="단가비교표"/>
      <sheetName val="동원(3)"/>
      <sheetName val="예정(3)"/>
      <sheetName val="I一般比"/>
      <sheetName val="명세서"/>
      <sheetName val="조도계산서 (도서)"/>
      <sheetName val="인건-측정"/>
      <sheetName val="동력부하(도산)"/>
      <sheetName val="CP-E2 (품셈표)"/>
      <sheetName val="노임단가"/>
      <sheetName val="연부97-1"/>
      <sheetName val="갑지1"/>
      <sheetName val="유기공정"/>
      <sheetName val="96물가 CODE"/>
      <sheetName val="TABLE"/>
      <sheetName val="Sheet1"/>
      <sheetName val="U-TYPE(1)"/>
      <sheetName val="터널조도"/>
      <sheetName val="설비"/>
      <sheetName val="종배수관"/>
      <sheetName val="전차선로 물량표"/>
      <sheetName val="감가상각"/>
      <sheetName val="조도계산(1)"/>
      <sheetName val="일위대가목록"/>
      <sheetName val="와동25-3(변경)"/>
      <sheetName val="품목납기"/>
      <sheetName val="N賃率-職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Sheet3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1.설계조건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CONCRETE"/>
      <sheetName val="부하LOAD"/>
      <sheetName val="DATA"/>
      <sheetName val="데이타"/>
      <sheetName val="일위대가(1)"/>
      <sheetName val="11월 가격"/>
      <sheetName val="1000 DB구축 부표"/>
      <sheetName val="연수동"/>
      <sheetName val="청천내"/>
      <sheetName val="일위"/>
      <sheetName val="6PILE  (돌출)"/>
      <sheetName val="차액보증"/>
      <sheetName val="정부노임단가"/>
      <sheetName val="DATE"/>
      <sheetName val="sheets"/>
      <sheetName val="예산M12A"/>
      <sheetName val="일위대가목차"/>
      <sheetName val="경비_원본"/>
      <sheetName val="설직재-1"/>
      <sheetName val="FANDBS"/>
      <sheetName val="GRDATA"/>
      <sheetName val="SHAFTDBSE"/>
      <sheetName val="공사원가계산서"/>
      <sheetName val="소상 &quot;1&quot;"/>
      <sheetName val="견적서"/>
      <sheetName val="내역"/>
      <sheetName val="입찰안"/>
      <sheetName val="실행내역서 "/>
      <sheetName val="danga"/>
      <sheetName val="Sheet14"/>
      <sheetName val="Sheet13"/>
      <sheetName val="유림골조"/>
      <sheetName val="소비자가"/>
      <sheetName val="6호기"/>
      <sheetName val="재집"/>
      <sheetName val="자재단가비교표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노임이"/>
      <sheetName val="단가산출2"/>
      <sheetName val="조명시설"/>
      <sheetName val="예산변경사항"/>
      <sheetName val="개요"/>
      <sheetName val="세부내역"/>
      <sheetName val="정공공사"/>
      <sheetName val="Sheet5"/>
      <sheetName val="갑지"/>
      <sheetName val="DB단가"/>
      <sheetName val="도"/>
      <sheetName val="공사내역"/>
      <sheetName val="전기일위대가"/>
      <sheetName val="BID"/>
      <sheetName val="갑지(추정)"/>
      <sheetName val="LEGEND"/>
      <sheetName val="조경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주소록"/>
      <sheetName val="건축내역"/>
      <sheetName val="을지"/>
      <sheetName val="DB"/>
      <sheetName val="본장"/>
      <sheetName val="도체종-상수표"/>
      <sheetName val="계산서(곡선부)"/>
      <sheetName val="-치수표(곡선부)"/>
      <sheetName val="원가계산서"/>
      <sheetName val="합천내역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장애코드"/>
      <sheetName val="현금예금"/>
      <sheetName val="OPT7"/>
      <sheetName val="10월가격"/>
      <sheetName val="원형1호맨홀토공수량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철거산출근거"/>
      <sheetName val="기계경비산출기준"/>
      <sheetName val="원본(갑지)"/>
      <sheetName val="판매96"/>
      <sheetName val="제-노임"/>
      <sheetName val="제직재"/>
      <sheetName val="단가산출(변경없음)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통신원가"/>
      <sheetName val="금액집계"/>
      <sheetName val="기성금내역서"/>
      <sheetName val="터파기및재료"/>
      <sheetName val="GAEYO"/>
      <sheetName val="타견적1"/>
      <sheetName val="타견적2"/>
      <sheetName val="타견적3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11.단가비교표_"/>
      <sheetName val="16.기계경비산출내역_"/>
      <sheetName val="밸브설치"/>
      <sheetName val="장비집계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임차품의(농조)"/>
      <sheetName val="copy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조도계산서 _도서_"/>
      <sheetName val="원가 (2)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단가산출"/>
      <sheetName val="실정공사비단가표"/>
      <sheetName val="PROCESS"/>
    </sheetNames>
    <sheetDataSet>
      <sheetData sheetId="0">
        <row r="1">
          <cell r="A1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단가비교표"/>
      <sheetName val="1안"/>
      <sheetName val="샘플표지"/>
      <sheetName val="N賃率-職"/>
      <sheetName val="과천MAIN"/>
      <sheetName val="일위"/>
      <sheetName val="노임"/>
      <sheetName val="매립"/>
      <sheetName val="원가 (2)"/>
      <sheetName val="I一般比"/>
      <sheetName val="ABUT수량-A1"/>
      <sheetName val="내역서1999.8최종"/>
      <sheetName val="96갑지"/>
      <sheetName val="J直材4"/>
      <sheetName val="2F 회의실견적(5_14 일대)"/>
      <sheetName val="품목납기"/>
      <sheetName val="Sheet2"/>
      <sheetName val="신우"/>
      <sheetName val="송라초중학교(final)"/>
      <sheetName val="예가표"/>
      <sheetName val="일위대가목차"/>
      <sheetName val="집계표"/>
      <sheetName val="제-노임"/>
      <sheetName val="제직재"/>
      <sheetName val="전차선로 물량표"/>
      <sheetName val="여과지동"/>
      <sheetName val="기초자료"/>
      <sheetName val="감가상각"/>
      <sheetName val="#REF"/>
      <sheetName val="인건-측정"/>
      <sheetName val="sw1"/>
      <sheetName val="NOMUBI"/>
      <sheetName val="자재단가"/>
      <sheetName val="기본일위"/>
      <sheetName val="Macro1"/>
      <sheetName val="S0"/>
      <sheetName val="Sheet1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내역"/>
      <sheetName val="갑지"/>
      <sheetName val="일_4_"/>
      <sheetName val="N賃率_職"/>
      <sheetName val="총_구조물공"/>
      <sheetName val="내역서1-2"/>
      <sheetName val="내역서2안"/>
      <sheetName val="2.대외공문"/>
      <sheetName val="설계명세서"/>
      <sheetName val="일(4)"/>
      <sheetName val="수량산출(음암)"/>
      <sheetName val="00노임기준"/>
      <sheetName val="일위대가"/>
      <sheetName val="관리자"/>
      <sheetName val="재료비"/>
      <sheetName val="데이타"/>
      <sheetName val="식재인부"/>
      <sheetName val="금액내역서"/>
      <sheetName val="설직재-1"/>
      <sheetName val="1.토공집계표"/>
      <sheetName val="H-PILE수량집계"/>
      <sheetName val="참조"/>
      <sheetName val="직노"/>
      <sheetName val="실행내역"/>
      <sheetName val="토목공사일반"/>
      <sheetName val="집계"/>
      <sheetName val="패널"/>
      <sheetName val="99노임기준"/>
      <sheetName val="구체"/>
      <sheetName val="좌측날개벽"/>
      <sheetName val="우측날개벽"/>
      <sheetName val="실측자료"/>
      <sheetName val="setup"/>
      <sheetName val="연습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설계명세서(선로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설비"/>
      <sheetName val="부산4"/>
      <sheetName val="약품설비"/>
      <sheetName val="부대공Ⅱ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내역(영일)"/>
      <sheetName val="G.R300경비"/>
      <sheetName val="관급_File"/>
      <sheetName val="부하LOAD"/>
      <sheetName val="ITEM"/>
      <sheetName val="인건비"/>
      <sheetName val="부하(성남)"/>
      <sheetName val="부대내역"/>
      <sheetName val="OPT7"/>
      <sheetName val="외천교"/>
      <sheetName val="종배수관"/>
      <sheetName val="실정공사비단가표"/>
      <sheetName val=" 총괄표"/>
      <sheetName val="단가 및 재료비"/>
      <sheetName val="중기사용료산출근거"/>
      <sheetName val="단가표"/>
      <sheetName val="Total"/>
      <sheetName val="설계기준"/>
      <sheetName val="내역1"/>
      <sheetName val="역T형교대(말뚝기초)"/>
      <sheetName val="토적표"/>
      <sheetName val="발신정보"/>
      <sheetName val="1.일위대가"/>
      <sheetName val="날개벽"/>
      <sheetName val="정공공사"/>
      <sheetName val="갑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한전고리-을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단(제)"/>
      <sheetName val="단(설)"/>
      <sheetName val="단(구)"/>
      <sheetName val="단가(SW)"/>
      <sheetName val="Sheet1"/>
      <sheetName val="Sheet2"/>
      <sheetName val="Sheet3"/>
      <sheetName val="경율산정.XLS"/>
      <sheetName val="과천MAIN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화재 탐지 설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KBS2-020401"/>
      <sheetName val="KBS2-020401 (2)"/>
      <sheetName val="원가계산서"/>
      <sheetName val="과천MAIN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총괄집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쓸데없은거"/>
      <sheetName val="Sheet1"/>
      <sheetName val="내역서"/>
      <sheetName val="일위대가"/>
      <sheetName val="#REF"/>
      <sheetName val="문화가격표"/>
      <sheetName val="노임단가"/>
      <sheetName val="공종별수량집계"/>
      <sheetName val="성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1안"/>
      <sheetName val="5.모델링"/>
      <sheetName val="1.설계조건"/>
      <sheetName val="2.단면가정"/>
      <sheetName val="직재"/>
      <sheetName val="재집"/>
      <sheetName val="AS포장복구 "/>
      <sheetName val="집계표"/>
      <sheetName val="금액내역서"/>
      <sheetName val="문학간접"/>
      <sheetName val="가로등"/>
      <sheetName val="카렌스센터계량기설치공사"/>
      <sheetName val="N賃率-職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#REF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일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"/>
      <sheetName val="단가"/>
      <sheetName val="시설물일위"/>
      <sheetName val="총괄내역서"/>
      <sheetName val="DATE"/>
      <sheetName val="Total"/>
      <sheetName val="공문"/>
      <sheetName val="2호맨홀공제수량"/>
      <sheetName val="노무비"/>
      <sheetName val="1,2공구원가계산서"/>
      <sheetName val="2공구산출내역"/>
      <sheetName val="1공구산출내역서"/>
      <sheetName val="선급금신청서"/>
      <sheetName val="연습"/>
      <sheetName val="시행후면적"/>
      <sheetName val="수지예산"/>
      <sheetName val="참조"/>
      <sheetName val="케이블류 OLD"/>
      <sheetName val="가설공사"/>
      <sheetName val="단가결정"/>
      <sheetName val="내역아"/>
      <sheetName val="울타리"/>
      <sheetName val="갑지"/>
      <sheetName val="입찰안"/>
      <sheetName val="내역"/>
      <sheetName val="실행철강하도"/>
      <sheetName val="공사개요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노임이"/>
      <sheetName val="H-PILE수량집계"/>
      <sheetName val="반별DATA"/>
      <sheetName val="설직재-1"/>
      <sheetName val="재료"/>
      <sheetName val="설치자재"/>
      <sheetName val="기초목록"/>
      <sheetName val="단가(자재)"/>
      <sheetName val="을지"/>
      <sheetName val="목차"/>
      <sheetName val="직노"/>
      <sheetName val="00천안(건.구.차)"/>
      <sheetName val="6. 직접경비"/>
      <sheetName val="6호기"/>
      <sheetName val="코드"/>
      <sheetName val="가설개략"/>
      <sheetName val="실행내역"/>
      <sheetName val="9GNG운반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  <sheetName val="일(4)"/>
      <sheetName val="공량서"/>
      <sheetName val="단가 산출서(산근#1~#102)"/>
      <sheetName val="목공1"/>
      <sheetName val="미장"/>
    </sheetNames>
    <sheetDataSet>
      <sheetData sheetId="0" refreshError="1"/>
      <sheetData sheetId="1"/>
      <sheetData sheetId="2"/>
      <sheetData sheetId="3"/>
      <sheetData sheetId="4">
        <row r="1">
          <cell r="B1" t="str">
            <v>품   명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VXXXXX"/>
      <sheetName val="단가 (1)"/>
      <sheetName val="단가 (2)"/>
      <sheetName val="Sheet1"/>
      <sheetName val="한강운반비"/>
    </sheetNames>
    <sheetDataSet>
      <sheetData sheetId="0" refreshError="1"/>
      <sheetData sheetId="1"/>
      <sheetData sheetId="2">
        <row r="5">
          <cell r="H5">
            <v>867</v>
          </cell>
        </row>
      </sheetData>
      <sheetData sheetId="3" refreshError="1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중내역"/>
      <sheetName val="토단산"/>
      <sheetName val="06HR일위"/>
      <sheetName val="06중기단가"/>
      <sheetName val="토노임"/>
      <sheetName val="단가 (2)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"/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N賃率-職"/>
      <sheetName val="갑지"/>
      <sheetName val="N賃率_職"/>
      <sheetName val="일_4_"/>
      <sheetName val="집계표"/>
      <sheetName val="내역서1-2"/>
      <sheetName val="#REF"/>
      <sheetName val="내역서2안"/>
      <sheetName val="총_구조물공"/>
      <sheetName val="2.대외공문"/>
      <sheetName val="참조"/>
      <sheetName val="설계명세서"/>
      <sheetName val="일(4)"/>
      <sheetName val="수량산출(음암)"/>
      <sheetName val="H-PILE수량집계"/>
      <sheetName val="기본일위"/>
      <sheetName val="직노"/>
      <sheetName val="실행내역"/>
      <sheetName val="1.토공집계표"/>
      <sheetName val="관리자"/>
      <sheetName val="00노임기준"/>
      <sheetName val="일위대가"/>
      <sheetName val="내역서1999.8최종"/>
      <sheetName val="토목공사일반"/>
      <sheetName val="재료비"/>
      <sheetName val="데이타"/>
      <sheetName val="식재인부"/>
      <sheetName val="금액내역서"/>
      <sheetName val="I一般比"/>
      <sheetName val="설직재-1"/>
      <sheetName val="구체"/>
      <sheetName val="좌측날개벽"/>
      <sheetName val="우측날개벽"/>
      <sheetName val="집계"/>
      <sheetName val="패널"/>
      <sheetName val="일위"/>
      <sheetName val="sw1"/>
      <sheetName val="99노임기준"/>
      <sheetName val="1안"/>
      <sheetName val="실측자료"/>
      <sheetName val="setup"/>
      <sheetName val="PANEL_중량산출"/>
      <sheetName val="연습"/>
      <sheetName val="식재수량표"/>
      <sheetName val="노임단가"/>
      <sheetName val="샘플표지"/>
      <sheetName val="매립"/>
      <sheetName val="단가비교표"/>
      <sheetName val="과천MAIN"/>
      <sheetName val="원가 (2)"/>
      <sheetName val="노임"/>
      <sheetName val="ABUT수량-A1"/>
      <sheetName val="J直材4"/>
      <sheetName val="2F 회의실견적(5_14 일대)"/>
      <sheetName val="예가표"/>
      <sheetName val="일위대가목차"/>
      <sheetName val="품목납기"/>
      <sheetName val="Sheet2"/>
      <sheetName val="신우"/>
      <sheetName val="송라초중학교(final)"/>
      <sheetName val="제-노임"/>
      <sheetName val="제직재"/>
      <sheetName val="전차선로 물량표"/>
      <sheetName val="감가상각"/>
      <sheetName val="96갑지"/>
      <sheetName val="여과지동"/>
      <sheetName val="기초자료"/>
      <sheetName val="인건-측정"/>
      <sheetName val="Macro1"/>
      <sheetName val="S0"/>
      <sheetName val="Sheet1"/>
      <sheetName val="노무비"/>
      <sheetName val="정부노임단가"/>
      <sheetName val="원가_(2)"/>
      <sheetName val="NOMUBI"/>
      <sheetName val="자재단가"/>
      <sheetName val="동원(3)"/>
      <sheetName val="예정(3)"/>
      <sheetName val="터널조도"/>
      <sheetName val="6PILE  (돌출)"/>
      <sheetName val="조도계산서 (도서)"/>
      <sheetName val="대치판정"/>
      <sheetName val="CT "/>
      <sheetName val="copy"/>
      <sheetName val="실행내역서 "/>
      <sheetName val="내역"/>
      <sheetName val="9GNG운반"/>
      <sheetName val="합천내역"/>
      <sheetName val="제출내역 (2)"/>
      <sheetName val="工완성공사율"/>
      <sheetName val="단가 (2)"/>
      <sheetName val="이월가격"/>
      <sheetName val="시행후면적"/>
      <sheetName val="수지예산"/>
      <sheetName val="전신환매도율"/>
      <sheetName val="원본(갑지)"/>
      <sheetName val="중기사용료"/>
      <sheetName val="하조서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설계명세서(선로)"/>
      <sheetName val="설비"/>
      <sheetName val="부산4"/>
      <sheetName val="약품설비"/>
      <sheetName val="부대공Ⅱ"/>
      <sheetName val="실정공사비단가표"/>
      <sheetName val=" 총괄표"/>
      <sheetName val="단가 및 재료비"/>
      <sheetName val="중기사용료산출근거"/>
      <sheetName val="단가표"/>
      <sheetName val="Total"/>
      <sheetName val="부하LOAD"/>
      <sheetName val="ITEM"/>
      <sheetName val="설계기준"/>
      <sheetName val="내역1"/>
      <sheetName val="역T형교대(말뚝기초)"/>
      <sheetName val="토적표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1.일위대가"/>
      <sheetName val="날개벽"/>
      <sheetName val="정공공사"/>
      <sheetName val="발신정보"/>
      <sheetName val="호남2"/>
      <sheetName val="소요자재"/>
      <sheetName val="SBarch산근"/>
      <sheetName val="소방"/>
      <sheetName val="갑"/>
      <sheetName val="건축-물가변동"/>
      <sheetName val="공량서"/>
      <sheetName val="기관"/>
      <sheetName val="257A1"/>
    </sheetNames>
    <sheetDataSet>
      <sheetData sheetId="0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세부노무공수"/>
      <sheetName val="학습률"/>
      <sheetName val="학습율"/>
      <sheetName val="학습률적용공수"/>
      <sheetName val="T13(P68~72,78)"/>
    </sheetNames>
    <sheetDataSet>
      <sheetData sheetId="0"/>
      <sheetData sheetId="1"/>
      <sheetData sheetId="2">
        <row r="5">
          <cell r="B5">
            <v>16</v>
          </cell>
        </row>
        <row r="6">
          <cell r="B6">
            <v>187.5</v>
          </cell>
        </row>
      </sheetData>
      <sheetData sheetId="3"/>
      <sheetData sheetId="4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산출근거 (1)"/>
      <sheetName val="산출근거 (2)"/>
      <sheetName val="전차선로 물량표"/>
      <sheetName val="산출근거 (3)"/>
      <sheetName val="자재집계"/>
      <sheetName val="산출근거 (4)"/>
      <sheetName val="POL6차-PIPING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NAV000"/>
      <sheetName val="laroux"/>
      <sheetName val="원가계산"/>
      <sheetName val="공사집계"/>
      <sheetName val="공사내역"/>
      <sheetName val="노무집계"/>
      <sheetName val="노무산출"/>
      <sheetName val="노무비율"/>
      <sheetName val="경비집계"/>
      <sheetName val="경비계산"/>
      <sheetName val="경율산정"/>
      <sheetName val="원가구성분석"/>
      <sheetName val="안전관"/>
      <sheetName val="산재보험"/>
      <sheetName val="설계비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구조물집계"/>
      <sheetName val="구조물산출"/>
      <sheetName val="자재수량명세"/>
      <sheetName val="돌쌓기"/>
      <sheetName val="원가비교표"/>
      <sheetName val="공사별비교표"/>
      <sheetName val="POL6차-PIPING"/>
      <sheetName val="co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전차선로 물량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노임단가"/>
      <sheetName val="원가계산"/>
      <sheetName val="내역서"/>
      <sheetName val="일위대가"/>
      <sheetName val="단가산출"/>
      <sheetName val="수량산출"/>
      <sheetName val="입면수량"/>
      <sheetName val="토적표"/>
      <sheetName val="공정표"/>
      <sheetName val="Sheet10"/>
      <sheetName val="Sheet11"/>
      <sheetName val="Sheet12"/>
      <sheetName val="Sheet13"/>
      <sheetName val="Sheet14"/>
      <sheetName val="Sheet15"/>
      <sheetName val="Sheet16"/>
      <sheetName val="POL6차-PIPING"/>
      <sheetName val="경산"/>
      <sheetName val="한강운반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직재"/>
      <sheetName val="일위대가목록"/>
      <sheetName val="한강운반비"/>
      <sheetName val="1차 내역서"/>
      <sheetName val="공통(20-91)"/>
      <sheetName val="사당"/>
      <sheetName val="토목공사일반"/>
      <sheetName val="철거산출근거"/>
      <sheetName val="6PILE  (돌출)"/>
      <sheetName val="원가 (2)"/>
      <sheetName val="을"/>
      <sheetName val="백암비스타내역"/>
      <sheetName val="일위대가(4층원격)"/>
      <sheetName val="물가"/>
      <sheetName val="추가대화"/>
      <sheetName val="입찰안"/>
      <sheetName val="견적서"/>
      <sheetName val="기초내역서"/>
      <sheetName val="수량산출"/>
      <sheetName val="대가목록표"/>
      <sheetName val="#REF"/>
      <sheetName val="차액보증"/>
      <sheetName val="부대공"/>
      <sheetName val="포장공"/>
      <sheetName val="토공"/>
      <sheetName val="J直材4"/>
      <sheetName val="98지급계획"/>
      <sheetName val="현장"/>
      <sheetName val="2공구산출내역"/>
      <sheetName val="내역서2안"/>
      <sheetName val="품셈TABLE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설계서(표지)"/>
      <sheetName val="원가계산서"/>
      <sheetName val="N賃率-職"/>
      <sheetName val="노무"/>
      <sheetName val="계양가시설"/>
      <sheetName val="요율"/>
      <sheetName val="평가데이터"/>
      <sheetName val="2000.11월설계내역"/>
      <sheetName val="인건-측정"/>
      <sheetName val="골조시행"/>
      <sheetName val="첨부1"/>
      <sheetName val="부재리스트"/>
      <sheetName val="BID"/>
      <sheetName val="현장경비"/>
      <sheetName val="자재단가리스트"/>
      <sheetName val="소방사항"/>
      <sheetName val="공사현황"/>
      <sheetName val="패널"/>
      <sheetName val="실행내역"/>
      <sheetName val="공사개요"/>
      <sheetName val="아파트 내역"/>
      <sheetName val="도급FORM"/>
      <sheetName val="초기화면"/>
      <sheetName val="관급자재"/>
      <sheetName val="파일의이용"/>
      <sheetName val="공사예산하조서(O.K)"/>
      <sheetName val="노무비"/>
      <sheetName val="기계경비(시간당)"/>
      <sheetName val="램머"/>
      <sheetName val="내역서(설비+소방)"/>
      <sheetName val="전체"/>
      <sheetName val="별표"/>
      <sheetName val="인테리어내역"/>
      <sheetName val="갑지(추정)"/>
      <sheetName val="토목"/>
      <sheetName val="일위"/>
      <sheetName val="감가상각"/>
      <sheetName val="Sheet4"/>
      <sheetName val="NEGO"/>
      <sheetName val="BCK3672"/>
      <sheetName val="토사(PE)"/>
      <sheetName val="Total"/>
      <sheetName val="자  재"/>
      <sheetName val="건축외주"/>
      <sheetName val="104동"/>
      <sheetName val="제품별단가"/>
      <sheetName val="제품별절단길이-0628"/>
      <sheetName val="사업부배부A"/>
      <sheetName val="CT "/>
      <sheetName val="사급자재(1단계)"/>
      <sheetName val="TANK견적대지"/>
      <sheetName val="대상공사(조달청)"/>
      <sheetName val="자료(통합)"/>
      <sheetName val="설계명세서 (장비)"/>
      <sheetName val="기본일위"/>
      <sheetName val="KIM"/>
      <sheetName val="건축원가"/>
      <sheetName val="내역서총집계표"/>
      <sheetName val="설계내역서"/>
      <sheetName val="2공구하도급내역서"/>
      <sheetName val="중기조종사 단위단가"/>
      <sheetName val="시설장비부하계산서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ELECTRIC"/>
      <sheetName val="실행"/>
      <sheetName val="20관리비율"/>
      <sheetName val="단가기준"/>
      <sheetName val="저"/>
      <sheetName val="데이타"/>
      <sheetName val="설계명세서"/>
      <sheetName val="자료입력"/>
      <sheetName val="간접"/>
      <sheetName val="LP-S"/>
      <sheetName val="날개벽"/>
      <sheetName val="단가 (2)"/>
      <sheetName val="주소"/>
      <sheetName val="일위대가표"/>
      <sheetName val="설계명세서(a"/>
      <sheetName val="변수값"/>
      <sheetName val="중기상차"/>
      <sheetName val="AS복구"/>
      <sheetName val="중기터파기"/>
      <sheetName val="청천내"/>
      <sheetName val="계수시트"/>
      <sheetName val="원가계산서 "/>
      <sheetName val="COST"/>
      <sheetName val="단가 "/>
      <sheetName val="수목표준대가"/>
      <sheetName val="수목데이타 "/>
      <sheetName val="16-1"/>
      <sheetName val="1.설계기준"/>
      <sheetName val="기둥(원형)"/>
      <sheetName val="기초공"/>
      <sheetName val="건축내역(진해석동)"/>
      <sheetName val="동수"/>
      <sheetName val="누계12"/>
      <sheetName val="전체도급"/>
      <sheetName val="직접수량"/>
      <sheetName val="구천"/>
      <sheetName val="연결관암거"/>
      <sheetName val="구조대가"/>
      <sheetName val="포설대가1"/>
      <sheetName val="부대대가"/>
      <sheetName val="토공사(흙막이)"/>
      <sheetName val="A LINE"/>
      <sheetName val="6호기"/>
      <sheetName val="총괄내역서"/>
      <sheetName val="도급견적가"/>
      <sheetName val="pier(각형)"/>
      <sheetName val="총괄표"/>
      <sheetName val="자판실행"/>
      <sheetName val="평내중"/>
      <sheetName val="총괄내역"/>
      <sheetName val="실행철강하도"/>
      <sheetName val="말뚝물량"/>
      <sheetName val="급수 (LPM)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제직재"/>
      <sheetName val="중강당 내역"/>
      <sheetName val="공통비(전체)"/>
      <sheetName val="공사내역"/>
      <sheetName val="일용직내역"/>
      <sheetName val="합천내역"/>
      <sheetName val="전차선로 물량표"/>
      <sheetName val="내역서1999.8최종"/>
      <sheetName val="재료비"/>
      <sheetName val="원가_(2)"/>
      <sheetName val="1차_내역서"/>
      <sheetName val="6PILE__(돌출)"/>
      <sheetName val="2003 일위대가"/>
      <sheetName val="工관리비율"/>
      <sheetName val="준검 내역서"/>
      <sheetName val="건축공사 분괴표원본데이터(공통+건축)"/>
      <sheetName val="전기혼잡제경비(45)"/>
      <sheetName val="정부노임단가"/>
      <sheetName val="입력"/>
      <sheetName val="연습"/>
      <sheetName val="동원인원"/>
      <sheetName val="99노임기준"/>
      <sheetName val="공통(Ȳ_x0000__xd800_䧶_x0000__x0000_"/>
      <sheetName val="FB25JN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노임이"/>
      <sheetName val="단"/>
      <sheetName val="유림골조"/>
      <sheetName val="비교1"/>
      <sheetName val="TRU"/>
      <sheetName val="유기공정"/>
      <sheetName val="토적표"/>
      <sheetName val="원가계산"/>
      <sheetName val="원가계산 (2)"/>
      <sheetName val="내   역"/>
      <sheetName val="PAC"/>
      <sheetName val="기본자료"/>
      <sheetName val="DATA"/>
      <sheetName val="납부서"/>
      <sheetName val="예산명세서"/>
      <sheetName val="외주비"/>
      <sheetName val="소각장스케줄"/>
      <sheetName val="구리토평1전기"/>
      <sheetName val="덕전리"/>
      <sheetName val="fursys"/>
      <sheetName val="SW개발대상목록(기능점수)"/>
      <sheetName val="지하"/>
      <sheetName val="1000 DB구축 부표"/>
      <sheetName val="설계서"/>
      <sheetName val="증감대비"/>
      <sheetName val="내역서적용수량"/>
      <sheetName val="1차설계변경내역"/>
      <sheetName val="단가및재료비"/>
      <sheetName val="단중표"/>
      <sheetName val="Tool"/>
      <sheetName val="신규DEP"/>
      <sheetName val="가로등내역서"/>
      <sheetName val="전기변내역"/>
      <sheetName val="공통(Ȳ"/>
      <sheetName val="인사자료총집계"/>
      <sheetName val="주식"/>
      <sheetName val="공사기본내용입력"/>
      <sheetName val="실행내역서"/>
      <sheetName val="제-노임"/>
      <sheetName val="70%"/>
      <sheetName val="기초자료입력"/>
      <sheetName val="중기조종사_단위단가"/>
      <sheetName val="아파트_내역"/>
      <sheetName val="경영"/>
      <sheetName val="98년"/>
      <sheetName val="실적"/>
      <sheetName val="명세서"/>
      <sheetName val="직접경비"/>
      <sheetName val="직접인건비"/>
      <sheetName val="1안"/>
      <sheetName val="외삼초"/>
      <sheetName val="서울대규장각(가시설흙막이)"/>
      <sheetName val="CODE(2)"/>
      <sheetName val="기초입력 DATA"/>
      <sheetName val="증감내역서"/>
      <sheetName val="이름정의"/>
      <sheetName val="부하계산서"/>
      <sheetName val="관접합및부설"/>
      <sheetName val="전기"/>
      <sheetName val="스텐문틀설치"/>
      <sheetName val="샌딩 에폭시 도장"/>
      <sheetName val="FOB발"/>
      <sheetName val="터파기및재료"/>
      <sheetName val="물가자료"/>
      <sheetName val="현장관리비"/>
      <sheetName val="부대공Ⅱ"/>
      <sheetName val="시화점실행"/>
      <sheetName val="세금자료"/>
      <sheetName val="60명당사(총괄)"/>
      <sheetName val="손익분석"/>
      <sheetName val="일위(설)"/>
      <sheetName val="목록"/>
      <sheetName val="소비자가"/>
      <sheetName val="중기사용료산출근거"/>
      <sheetName val="단가산출2"/>
      <sheetName val="단가 및 재료비"/>
      <sheetName val="출자한도"/>
      <sheetName val="Sheet1 (2)"/>
      <sheetName val="식재인부"/>
      <sheetName val="5사남"/>
      <sheetName val="일위_파일"/>
      <sheetName val="RE9604"/>
      <sheetName val="현장관리"/>
      <sheetName val="대비2"/>
      <sheetName val="기초단가"/>
      <sheetName val="식재일위대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건축내역"/>
      <sheetName val="SUMMARY"/>
      <sheetName val="PAINT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운반비"/>
      <sheetName val="설계예산서"/>
      <sheetName val="자재대"/>
      <sheetName val="구간별현황"/>
      <sheetName val="기성청구서"/>
      <sheetName val="001"/>
      <sheetName val="견적내역"/>
      <sheetName val="ABUT수량-A1"/>
      <sheetName val="AIR SHOWER(3인용)"/>
      <sheetName val="Y-WORK"/>
      <sheetName val="명세"/>
      <sheetName val="공수"/>
      <sheetName val="산근"/>
      <sheetName val="PSCbeam설계"/>
      <sheetName val="외주"/>
      <sheetName val="호표"/>
      <sheetName val="도로정위치부표"/>
      <sheetName val="도로조사부표"/>
      <sheetName val="대표자"/>
      <sheetName val="145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2공구산출내역"/>
      <sheetName val="수량산출"/>
      <sheetName val="1안"/>
      <sheetName val="조명시설"/>
      <sheetName val="을"/>
      <sheetName val="내역"/>
      <sheetName val="견적을지"/>
      <sheetName val="6호기"/>
      <sheetName val="조직"/>
      <sheetName val="데이타"/>
      <sheetName val="식재인부"/>
      <sheetName val="경율산정.XLS"/>
      <sheetName val="금액내역서"/>
      <sheetName val="재정비직인"/>
      <sheetName val="재정비내역"/>
      <sheetName val="지적고시내역"/>
      <sheetName val="총괄내역서"/>
      <sheetName val="수량산출(모형)"/>
      <sheetName val="수량산출(공수)"/>
      <sheetName val="모형단가"/>
      <sheetName val="내역을"/>
      <sheetName val="공정집계_국별"/>
      <sheetName val="Sheet6"/>
      <sheetName val="table"/>
      <sheetName val="부하계산서"/>
      <sheetName val="부하(성남)"/>
      <sheetName val="명세서"/>
      <sheetName val="교수설계"/>
      <sheetName val="인제내역"/>
      <sheetName val="Option"/>
      <sheetName val="Sheet1 (2)"/>
      <sheetName val="252K444"/>
      <sheetName val="최종총괄"/>
      <sheetName val="세부산출내역서"/>
      <sheetName val="공사원가계산서"/>
      <sheetName val="제-노임"/>
      <sheetName val="표지 (2)"/>
      <sheetName val="전기일위대가"/>
      <sheetName val="LEGEND"/>
      <sheetName val="내역서1-2"/>
      <sheetName val="교통대책내역"/>
      <sheetName val="안정검토"/>
      <sheetName val="요율"/>
      <sheetName val="진주방향"/>
      <sheetName val="마산방향"/>
      <sheetName val="전차선로 물량표"/>
      <sheetName val="산정표"/>
      <sheetName val="재집"/>
      <sheetName val="일위대가표지"/>
      <sheetName val="제수"/>
      <sheetName val="공기"/>
      <sheetName val="수로교총재료집계"/>
      <sheetName val="GAS"/>
      <sheetName val="품"/>
      <sheetName val="입찰안"/>
      <sheetName val="설계서"/>
      <sheetName val="공조기휀"/>
      <sheetName val="자재조사표"/>
      <sheetName val="별표"/>
      <sheetName val="예산내역서(총괄)"/>
      <sheetName val="예산내역서"/>
      <sheetName val="공제대산출"/>
      <sheetName val="운반공사,공구손료"/>
      <sheetName val="적용단가"/>
      <sheetName val="날개수량1.5"/>
      <sheetName val="적용환율"/>
      <sheetName val="Transaction"/>
      <sheetName val="개산공사비"/>
      <sheetName val="금액집계"/>
      <sheetName val="건축"/>
      <sheetName val="배수관공"/>
      <sheetName val="표지"/>
      <sheetName val="2F_회의실견적(5_14_일대)"/>
      <sheetName val="_HIT-&gt;HMC_견적(3900)"/>
      <sheetName val="단가_(2)"/>
      <sheetName val="경율산정_XLS"/>
      <sheetName val="APT"/>
      <sheetName val="북제주원가"/>
      <sheetName val="양천현"/>
      <sheetName val="카니발(자105노60)"/>
      <sheetName val="토사(PE)"/>
      <sheetName val="공사내역"/>
      <sheetName val="코드"/>
      <sheetName val="제경비율"/>
      <sheetName val="20관리비율"/>
      <sheetName val="DATE"/>
      <sheetName val="원본(갑지)"/>
      <sheetName val="세부내역"/>
      <sheetName val="인사자료총집계"/>
      <sheetName val="단가조사"/>
      <sheetName val="Customer Databas"/>
      <sheetName val="차액보증"/>
      <sheetName val="재공품기초자료"/>
      <sheetName val="bCord공정"/>
      <sheetName val="e대가"/>
      <sheetName val="g단가"/>
      <sheetName val="h집계"/>
      <sheetName val="약품공급2"/>
      <sheetName val="건축내역"/>
      <sheetName val="설비단가표"/>
      <sheetName val="건축일위"/>
      <sheetName val="그라우팅일위"/>
      <sheetName val="주요공정"/>
      <sheetName val="입력변수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PROJECT BRIEF(EX.NEW)"/>
      <sheetName val="설계내역서"/>
      <sheetName val="GAEYO"/>
      <sheetName val="소비자가"/>
      <sheetName val="Baby일위대가"/>
      <sheetName val="원가 (2)"/>
      <sheetName val="Sheet5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1층"/>
      <sheetName val="유기공정"/>
      <sheetName val="중기손료"/>
      <sheetName val="공통가설(기준안)"/>
      <sheetName val="정보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원가계산서"/>
      <sheetName val="전선 및 전선관"/>
      <sheetName val="22전선(P)"/>
      <sheetName val="22전선(L)"/>
      <sheetName val="22전선(R)"/>
      <sheetName val="토적계산"/>
      <sheetName val="sh1"/>
      <sheetName val="ABUT수량-A1"/>
      <sheetName val="구역화물"/>
      <sheetName val="단위목록"/>
      <sheetName val="시험비"/>
      <sheetName val="기계경비목록"/>
      <sheetName val="#3_일위대가목록"/>
      <sheetName val="TOT"/>
      <sheetName val="미드수량"/>
      <sheetName val="노임이"/>
      <sheetName val="토목공사"/>
      <sheetName val="마산월령동골조물량변경"/>
      <sheetName val="소방"/>
      <sheetName val="설계명세서"/>
      <sheetName val="FitOutConfCentre"/>
      <sheetName val="FAB별"/>
      <sheetName val="연결임시"/>
      <sheetName val="가로등내역서"/>
      <sheetName val="C-직노1"/>
      <sheetName val="감가상각"/>
      <sheetName val="내역서(교량)전체"/>
      <sheetName val="단위중량"/>
      <sheetName val="000000"/>
      <sheetName val="비탈면보호공수량산출"/>
      <sheetName val="공사현황"/>
      <sheetName val="에어샵공사"/>
      <sheetName val="Macro(ST)"/>
      <sheetName val="_REF"/>
      <sheetName val="설직재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보고서1.XLS"/>
      <sheetName val="산정보고서"/>
      <sheetName val="보고서2.XLS"/>
      <sheetName val="원가계산.XLS"/>
      <sheetName val="공사집계.XLS"/>
      <sheetName val="공사내역"/>
      <sheetName val="노무집계.XLS"/>
      <sheetName val="노무산출.XLS"/>
      <sheetName val="노무비율.XLS"/>
      <sheetName val="경비집계.XLS"/>
      <sheetName val="경비계산.XLS"/>
      <sheetName val="경율산정.XLS"/>
      <sheetName val="원가구성분석"/>
      <sheetName val="안전관리.XLS"/>
      <sheetName val="산재보험.XLS"/>
      <sheetName val="설계비.XLS"/>
      <sheetName val="일반관리비"/>
      <sheetName val="일반요율"/>
      <sheetName val="기타경비"/>
      <sheetName val="일위대가집계표"/>
      <sheetName val="일위대가"/>
      <sheetName val="건설기계집계표"/>
      <sheetName val="건설기계"/>
      <sheetName val="단가산출표"/>
      <sheetName val="단가산출"/>
      <sheetName val="수량산출서"/>
      <sheetName val="토적표"/>
      <sheetName val="자재수량명세표"/>
      <sheetName val="원가비교표"/>
      <sheetName val="공사별비교표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건축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</sheetData>
      <sheetData sheetId="10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협상"/>
      <sheetName val="CT "/>
      <sheetName val="총괄"/>
      <sheetName val="총투자비"/>
      <sheetName val="총투자비명세"/>
      <sheetName val="개업비"/>
      <sheetName val="개업경비"/>
      <sheetName val="개업집기"/>
      <sheetName val="정부지원액"/>
      <sheetName val="총민간투자비산정"/>
      <sheetName val="예비비"/>
      <sheetName val="사용료"/>
      <sheetName val="사용료분석"/>
      <sheetName val="cf-본문"/>
      <sheetName val="IS"/>
      <sheetName val="IS-본문"/>
      <sheetName val="BS"/>
      <sheetName val="BS-본문"/>
      <sheetName val="FS명세"/>
      <sheetName val="매출1"/>
      <sheetName val="매출0"/>
      <sheetName val="매출"/>
      <sheetName val="부대사업"/>
      <sheetName val="CF"/>
      <sheetName val="자금운영계획"/>
      <sheetName val="자금운영요약"/>
      <sheetName val="최적자금운영"/>
      <sheetName val="단가산출"/>
      <sheetName val="기자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      "/>
      <sheetName val="공량산출서"/>
      <sheetName val="조서집계표"/>
      <sheetName val="내역서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980226 패션MESA빌딩"/>
      <sheetName val="공량산출서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-1"/>
      <sheetName val="삼영-2"/>
      <sheetName val="내역-1"/>
    </sheetNames>
    <definedNames>
      <definedName name="han_code"/>
    </defined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 (3)"/>
      <sheetName val="목차"/>
      <sheetName val="수량산출서"/>
      <sheetName val="수량산출서 (2)"/>
      <sheetName val="WEIGHT LIST"/>
      <sheetName val="배관BM(일반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WEIGHT LIST"/>
      <sheetName val="한강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내역서2안"/>
      <sheetName val="DATA(BAC)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본선HH (2)"/>
      <sheetName val="본선hh(2)"/>
    </sheetNames>
    <definedNames>
      <definedName name="매크로11"/>
    </definedNames>
    <sheetDataSet>
      <sheetData sheetId="0" refreshError="1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KK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2"/>
      <sheetName val="삼영"/>
      <sheetName val="문화정보1"/>
      <sheetName val="CT 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운반비산출"/>
      <sheetName val="운반중량"/>
      <sheetName val="LRH인공"/>
      <sheetName val="강관주"/>
      <sheetName val="CCTV철거"/>
      <sheetName val="CCTV"/>
      <sheetName val="스피커"/>
      <sheetName val="배관배선"/>
      <sheetName val="옥외배선함"/>
      <sheetName val="연선전화"/>
      <sheetName val="토크백,터파기"/>
      <sheetName val="5공종별예산조서"/>
      <sheetName val="철거발생품"/>
      <sheetName val="관급자재"/>
      <sheetName val="원가계산"/>
      <sheetName val="도급예산서"/>
      <sheetName val="일위기초"/>
      <sheetName val="일위대가"/>
      <sheetName val="수량조서"/>
      <sheetName val="수량집계"/>
      <sheetName val="수량산출"/>
      <sheetName val="지중도체"/>
      <sheetName val="케이블100P"/>
      <sheetName val="케이블74P "/>
      <sheetName val="케이블54P"/>
      <sheetName val="케이블28P"/>
      <sheetName val="케이블14P"/>
      <sheetName val="철거54P"/>
      <sheetName val="도관전선"/>
      <sheetName val="사정조서"/>
      <sheetName val="사정표지"/>
      <sheetName val="공사개요"/>
      <sheetName val="총괄집계표"/>
      <sheetName val="Sheet1"/>
      <sheetName val="Sheet2"/>
      <sheetName val="Sheet3"/>
      <sheetName val="원가계산서"/>
      <sheetName val="하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건축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총괄"/>
      <sheetName val="표지"/>
      <sheetName val="내역집계표지"/>
      <sheetName val="내역서집계표"/>
      <sheetName val="내역서"/>
      <sheetName val="노임1"/>
      <sheetName val="노임1-1"/>
      <sheetName val="노임2"/>
      <sheetName val="노임3"/>
      <sheetName val="산1"/>
      <sheetName val="산2"/>
      <sheetName val="산3"/>
      <sheetName val="산4"/>
      <sheetName val="산5"/>
      <sheetName val="산6"/>
      <sheetName val="산6-1"/>
      <sheetName val="산7"/>
      <sheetName val="산7-1"/>
      <sheetName val="산8-1"/>
      <sheetName val="산8-2"/>
      <sheetName val="산9"/>
      <sheetName val="단가조사표 "/>
      <sheetName val="수량집계(참고용)"/>
      <sheetName val="공통(20-91)"/>
      <sheetName val="직노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서"/>
      <sheetName val="수량집계표"/>
      <sheetName val="중기손료"/>
      <sheetName val="단가산출서"/>
      <sheetName val="내역서"/>
      <sheetName val="공사비증감대비"/>
      <sheetName val="변경사유서"/>
      <sheetName val="공문"/>
      <sheetName val="표지1"/>
      <sheetName val="표지"/>
      <sheetName val="도면범례"/>
      <sheetName val="Sheet1"/>
      <sheetName val="#REF"/>
      <sheetName val="설비단가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POL6차-PIPING"/>
      <sheetName val="중기손료"/>
    </sheetNames>
    <sheetDataSet>
      <sheetData sheetId="0" refreshError="1"/>
      <sheetData sheetId="1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POL6차-PIPING"/>
      <sheetName val="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단가산출서"/>
      <sheetName val="수량계산"/>
      <sheetName val="일위산출"/>
      <sheetName val="단가목록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시대표지 (2)"/>
      <sheetName val="시대견적서 (2)"/>
      <sheetName val="원가계산서 (2)"/>
      <sheetName val="총괄 (2)"/>
      <sheetName val="CCTV내역"/>
      <sheetName val="문화표지1"/>
      <sheetName val="문화원가2"/>
      <sheetName val="문화내역3"/>
      <sheetName val="삼영-표지1"/>
      <sheetName val="삼영-원가2 "/>
      <sheetName val="삼영-내역3"/>
      <sheetName val="내역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"/>
      <sheetName val="laroux"/>
      <sheetName val="내역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개요"/>
      <sheetName val="신우"/>
      <sheetName val="청주과학대학내역서(타견적)"/>
      <sheetName val="청천내"/>
      <sheetName val="선급금신청서"/>
      <sheetName val="N賃率-職"/>
      <sheetName val="내역서단가산출용"/>
      <sheetName val="일위대가"/>
      <sheetName val="제품별"/>
      <sheetName val="입찰견적보고서"/>
      <sheetName val="자재단가"/>
      <sheetName val="여과지동"/>
      <sheetName val="기초자료"/>
      <sheetName val="9GNG운반"/>
      <sheetName val="J直材4"/>
      <sheetName val="UNIT"/>
      <sheetName val="XL4Poppy"/>
      <sheetName val="#REF"/>
      <sheetName val="일위"/>
      <sheetName val="I一般比"/>
      <sheetName val="문학간접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근거"/>
      <sheetName val="단가 및 재료비"/>
      <sheetName val="내역"/>
      <sheetName val="직재"/>
      <sheetName val="산출내역서집계표"/>
      <sheetName val="제36-40호표"/>
      <sheetName val="덕전리"/>
      <sheetName val="하조서"/>
      <sheetName val="Y-WORK"/>
      <sheetName val="20관리비율"/>
      <sheetName val="제조 경영"/>
      <sheetName val="차액보증"/>
      <sheetName val="기초단가"/>
      <sheetName val="원가서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인건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직노"/>
      <sheetName val="소요자재"/>
      <sheetName val="00상노임"/>
      <sheetName val="96보완계획7.12"/>
      <sheetName val="공통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감리원단가"/>
      <sheetName val="거리계산"/>
      <sheetName val="단가산출"/>
      <sheetName val="단가목록"/>
      <sheetName val="모래기초"/>
      <sheetName val="샘플표지"/>
      <sheetName val="입찰안"/>
      <sheetName val="매출매입"/>
      <sheetName val="AS포장복구 "/>
      <sheetName val="내역서적용"/>
      <sheetName val="일위대가표"/>
      <sheetName val="단가표"/>
      <sheetName val="4안전율"/>
    </sheetNames>
    <sheetDataSet>
      <sheetData sheetId="0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 t="e">
            <v>#REF!</v>
          </cell>
        </row>
        <row r="40">
          <cell r="A40" t="e">
            <v>#REF!</v>
          </cell>
        </row>
        <row r="41">
          <cell r="A41" t="e">
            <v>#REF!</v>
          </cell>
        </row>
        <row r="42">
          <cell r="A42" t="e">
            <v>#REF!</v>
          </cell>
        </row>
        <row r="43">
          <cell r="A43" t="e">
            <v>#REF!</v>
          </cell>
        </row>
        <row r="45">
          <cell r="A45" t="e">
            <v>#REF!</v>
          </cell>
        </row>
        <row r="55">
          <cell r="A55">
            <v>0</v>
          </cell>
        </row>
        <row r="68">
          <cell r="A68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200">
          <cell r="A200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30">
          <cell r="A230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  <row r="443">
          <cell r="A443" t="e">
            <v>#REF!</v>
          </cell>
        </row>
        <row r="444">
          <cell r="A444" t="e">
            <v>#REF!</v>
          </cell>
        </row>
        <row r="445">
          <cell r="A445" t="e">
            <v>#REF!</v>
          </cell>
        </row>
        <row r="446">
          <cell r="A446" t="e">
            <v>#REF!</v>
          </cell>
        </row>
        <row r="447">
          <cell r="A447" t="e">
            <v>#REF!</v>
          </cell>
        </row>
        <row r="448">
          <cell r="A448" t="e">
            <v>#REF!</v>
          </cell>
        </row>
        <row r="449">
          <cell r="A449" t="e">
            <v>#REF!</v>
          </cell>
        </row>
        <row r="450">
          <cell r="A450" t="e">
            <v>#REF!</v>
          </cell>
        </row>
        <row r="451">
          <cell r="A451" t="e">
            <v>#REF!</v>
          </cell>
        </row>
        <row r="452">
          <cell r="A452" t="e">
            <v>#REF!</v>
          </cell>
        </row>
        <row r="453">
          <cell r="A453" t="e">
            <v>#REF!</v>
          </cell>
        </row>
        <row r="454">
          <cell r="A454" t="e">
            <v>#REF!</v>
          </cell>
        </row>
        <row r="455">
          <cell r="A455" t="e">
            <v>#REF!</v>
          </cell>
        </row>
        <row r="456">
          <cell r="A456" t="e">
            <v>#REF!</v>
          </cell>
        </row>
        <row r="457">
          <cell r="A457" t="e">
            <v>#REF!</v>
          </cell>
        </row>
        <row r="458">
          <cell r="A458" t="e">
            <v>#REF!</v>
          </cell>
        </row>
        <row r="459">
          <cell r="A459" t="e">
            <v>#REF!</v>
          </cell>
        </row>
        <row r="460">
          <cell r="A460" t="e">
            <v>#REF!</v>
          </cell>
        </row>
        <row r="461">
          <cell r="A461" t="e">
            <v>#REF!</v>
          </cell>
        </row>
        <row r="462">
          <cell r="A462" t="e">
            <v>#REF!</v>
          </cell>
        </row>
        <row r="463">
          <cell r="A463" t="e">
            <v>#REF!</v>
          </cell>
        </row>
        <row r="464">
          <cell r="A464" t="e">
            <v>#REF!</v>
          </cell>
        </row>
        <row r="465">
          <cell r="A465" t="e">
            <v>#REF!</v>
          </cell>
        </row>
        <row r="466">
          <cell r="A466" t="e">
            <v>#REF!</v>
          </cell>
        </row>
        <row r="467">
          <cell r="A467" t="e">
            <v>#REF!</v>
          </cell>
        </row>
        <row r="468">
          <cell r="A468" t="e">
            <v>#REF!</v>
          </cell>
        </row>
        <row r="469">
          <cell r="A469" t="e">
            <v>#REF!</v>
          </cell>
        </row>
        <row r="470">
          <cell r="A470" t="e">
            <v>#REF!</v>
          </cell>
        </row>
        <row r="471">
          <cell r="A471" t="e">
            <v>#REF!</v>
          </cell>
        </row>
        <row r="472">
          <cell r="A472" t="e">
            <v>#REF!</v>
          </cell>
        </row>
        <row r="473">
          <cell r="A473" t="e">
            <v>#REF!</v>
          </cell>
        </row>
        <row r="474">
          <cell r="A474" t="e">
            <v>#REF!</v>
          </cell>
        </row>
        <row r="475">
          <cell r="A475" t="e">
            <v>#REF!</v>
          </cell>
        </row>
        <row r="476">
          <cell r="A476" t="e">
            <v>#REF!</v>
          </cell>
        </row>
        <row r="477">
          <cell r="A477" t="e">
            <v>#REF!</v>
          </cell>
        </row>
        <row r="478">
          <cell r="A478" t="e">
            <v>#REF!</v>
          </cell>
        </row>
        <row r="479">
          <cell r="A479" t="e">
            <v>#REF!</v>
          </cell>
        </row>
        <row r="480">
          <cell r="A480" t="e">
            <v>#REF!</v>
          </cell>
        </row>
        <row r="481">
          <cell r="A481" t="e">
            <v>#REF!</v>
          </cell>
        </row>
        <row r="482">
          <cell r="A482" t="e">
            <v>#REF!</v>
          </cell>
        </row>
        <row r="483">
          <cell r="A483" t="e">
            <v>#REF!</v>
          </cell>
        </row>
        <row r="484">
          <cell r="A484" t="e">
            <v>#REF!</v>
          </cell>
        </row>
        <row r="485">
          <cell r="A485" t="e">
            <v>#REF!</v>
          </cell>
        </row>
        <row r="486">
          <cell r="A486" t="e">
            <v>#REF!</v>
          </cell>
        </row>
        <row r="487">
          <cell r="A487" t="e">
            <v>#REF!</v>
          </cell>
        </row>
        <row r="488">
          <cell r="A488" t="e">
            <v>#REF!</v>
          </cell>
        </row>
        <row r="489">
          <cell r="A489" t="e">
            <v>#REF!</v>
          </cell>
        </row>
        <row r="490">
          <cell r="A490" t="e">
            <v>#REF!</v>
          </cell>
        </row>
        <row r="491">
          <cell r="A491" t="e">
            <v>#REF!</v>
          </cell>
        </row>
        <row r="492">
          <cell r="A492" t="e">
            <v>#REF!</v>
          </cell>
        </row>
        <row r="493">
          <cell r="A493" t="e">
            <v>#REF!</v>
          </cell>
        </row>
        <row r="494">
          <cell r="A494" t="e">
            <v>#REF!</v>
          </cell>
        </row>
        <row r="495">
          <cell r="A495" t="e">
            <v>#REF!</v>
          </cell>
        </row>
        <row r="496">
          <cell r="A496" t="e">
            <v>#REF!</v>
          </cell>
        </row>
        <row r="497">
          <cell r="A497" t="e">
            <v>#REF!</v>
          </cell>
        </row>
        <row r="498">
          <cell r="A498" t="e">
            <v>#REF!</v>
          </cell>
        </row>
        <row r="499">
          <cell r="A499" t="e">
            <v>#REF!</v>
          </cell>
        </row>
        <row r="500">
          <cell r="A500" t="e">
            <v>#REF!</v>
          </cell>
        </row>
        <row r="501">
          <cell r="A501" t="e">
            <v>#REF!</v>
          </cell>
        </row>
        <row r="502">
          <cell r="A502" t="e">
            <v>#REF!</v>
          </cell>
        </row>
        <row r="503">
          <cell r="A503" t="e">
            <v>#REF!</v>
          </cell>
        </row>
        <row r="504">
          <cell r="A504" t="e">
            <v>#REF!</v>
          </cell>
        </row>
        <row r="505">
          <cell r="A505" t="e">
            <v>#REF!</v>
          </cell>
        </row>
        <row r="506">
          <cell r="A506" t="e">
            <v>#REF!</v>
          </cell>
        </row>
        <row r="507">
          <cell r="A507" t="e">
            <v>#REF!</v>
          </cell>
        </row>
        <row r="508">
          <cell r="A508" t="e">
            <v>#REF!</v>
          </cell>
        </row>
        <row r="509">
          <cell r="A509" t="e">
            <v>#REF!</v>
          </cell>
        </row>
        <row r="510">
          <cell r="A510" t="e">
            <v>#REF!</v>
          </cell>
        </row>
        <row r="511">
          <cell r="A511" t="e">
            <v>#REF!</v>
          </cell>
        </row>
        <row r="512">
          <cell r="A512" t="e">
            <v>#REF!</v>
          </cell>
        </row>
        <row r="513">
          <cell r="A513" t="e">
            <v>#REF!</v>
          </cell>
        </row>
        <row r="514">
          <cell r="A514" t="e">
            <v>#REF!</v>
          </cell>
        </row>
        <row r="515">
          <cell r="A515" t="e">
            <v>#REF!</v>
          </cell>
        </row>
        <row r="516">
          <cell r="A516" t="e">
            <v>#REF!</v>
          </cell>
        </row>
        <row r="517">
          <cell r="A517" t="e">
            <v>#REF!</v>
          </cell>
        </row>
        <row r="518">
          <cell r="A518" t="e">
            <v>#REF!</v>
          </cell>
        </row>
        <row r="519">
          <cell r="A519" t="e">
            <v>#REF!</v>
          </cell>
        </row>
        <row r="520">
          <cell r="A520" t="e">
            <v>#REF!</v>
          </cell>
        </row>
        <row r="521">
          <cell r="A521" t="e">
            <v>#REF!</v>
          </cell>
        </row>
        <row r="522">
          <cell r="A522" t="e">
            <v>#REF!</v>
          </cell>
        </row>
        <row r="523">
          <cell r="A523" t="e">
            <v>#REF!</v>
          </cell>
        </row>
        <row r="524">
          <cell r="A524" t="e">
            <v>#REF!</v>
          </cell>
        </row>
        <row r="525">
          <cell r="A525" t="e">
            <v>#REF!</v>
          </cell>
        </row>
        <row r="526">
          <cell r="A526" t="e">
            <v>#REF!</v>
          </cell>
        </row>
        <row r="527">
          <cell r="A527" t="e">
            <v>#REF!</v>
          </cell>
        </row>
        <row r="528">
          <cell r="A528" t="e">
            <v>#REF!</v>
          </cell>
        </row>
        <row r="529">
          <cell r="A529" t="e">
            <v>#REF!</v>
          </cell>
        </row>
        <row r="530">
          <cell r="A530" t="e">
            <v>#REF!</v>
          </cell>
        </row>
        <row r="531">
          <cell r="A531" t="e">
            <v>#REF!</v>
          </cell>
        </row>
        <row r="532">
          <cell r="A532" t="e">
            <v>#REF!</v>
          </cell>
        </row>
        <row r="533">
          <cell r="A533" t="e">
            <v>#REF!</v>
          </cell>
        </row>
        <row r="534">
          <cell r="A534" t="e">
            <v>#REF!</v>
          </cell>
        </row>
        <row r="535">
          <cell r="A535" t="e">
            <v>#REF!</v>
          </cell>
        </row>
        <row r="536">
          <cell r="A536" t="e">
            <v>#REF!</v>
          </cell>
        </row>
        <row r="537">
          <cell r="A537" t="e">
            <v>#REF!</v>
          </cell>
        </row>
        <row r="538">
          <cell r="A538" t="e">
            <v>#REF!</v>
          </cell>
        </row>
        <row r="539">
          <cell r="A539" t="e">
            <v>#REF!</v>
          </cell>
        </row>
        <row r="540">
          <cell r="A540" t="e">
            <v>#REF!</v>
          </cell>
        </row>
        <row r="541">
          <cell r="A541" t="e">
            <v>#REF!</v>
          </cell>
        </row>
        <row r="542">
          <cell r="A542" t="e">
            <v>#REF!</v>
          </cell>
        </row>
        <row r="543">
          <cell r="A543" t="e">
            <v>#REF!</v>
          </cell>
        </row>
        <row r="544">
          <cell r="A544" t="e">
            <v>#REF!</v>
          </cell>
        </row>
        <row r="545">
          <cell r="A545" t="e">
            <v>#REF!</v>
          </cell>
        </row>
        <row r="546">
          <cell r="A546" t="e">
            <v>#REF!</v>
          </cell>
        </row>
        <row r="547">
          <cell r="A547" t="e">
            <v>#REF!</v>
          </cell>
        </row>
        <row r="548">
          <cell r="A548" t="e">
            <v>#REF!</v>
          </cell>
        </row>
        <row r="549">
          <cell r="A549" t="e">
            <v>#REF!</v>
          </cell>
        </row>
        <row r="550">
          <cell r="A550" t="e">
            <v>#REF!</v>
          </cell>
        </row>
        <row r="551">
          <cell r="A551" t="e">
            <v>#REF!</v>
          </cell>
        </row>
        <row r="552">
          <cell r="A552" t="e">
            <v>#REF!</v>
          </cell>
        </row>
        <row r="553">
          <cell r="A553" t="e">
            <v>#REF!</v>
          </cell>
        </row>
        <row r="554">
          <cell r="A554" t="e">
            <v>#REF!</v>
          </cell>
        </row>
        <row r="555">
          <cell r="A555" t="e">
            <v>#REF!</v>
          </cell>
        </row>
        <row r="556">
          <cell r="A556" t="e">
            <v>#REF!</v>
          </cell>
        </row>
        <row r="557">
          <cell r="A557" t="e">
            <v>#REF!</v>
          </cell>
        </row>
        <row r="558">
          <cell r="A558" t="e">
            <v>#REF!</v>
          </cell>
        </row>
        <row r="559">
          <cell r="A559" t="e">
            <v>#REF!</v>
          </cell>
        </row>
        <row r="560">
          <cell r="A560" t="e">
            <v>#REF!</v>
          </cell>
        </row>
        <row r="561">
          <cell r="A561" t="e">
            <v>#REF!</v>
          </cell>
        </row>
        <row r="562">
          <cell r="A562" t="e">
            <v>#REF!</v>
          </cell>
        </row>
        <row r="563">
          <cell r="A563" t="e">
            <v>#REF!</v>
          </cell>
        </row>
        <row r="564">
          <cell r="A564" t="e">
            <v>#REF!</v>
          </cell>
        </row>
        <row r="565">
          <cell r="A565" t="e">
            <v>#REF!</v>
          </cell>
        </row>
        <row r="566">
          <cell r="A566" t="e">
            <v>#REF!</v>
          </cell>
        </row>
        <row r="567">
          <cell r="A567" t="e">
            <v>#REF!</v>
          </cell>
        </row>
        <row r="568">
          <cell r="A568" t="e">
            <v>#REF!</v>
          </cell>
        </row>
        <row r="569">
          <cell r="A569" t="e">
            <v>#REF!</v>
          </cell>
        </row>
        <row r="570">
          <cell r="A570" t="e">
            <v>#REF!</v>
          </cell>
        </row>
        <row r="571">
          <cell r="A571" t="e">
            <v>#REF!</v>
          </cell>
        </row>
        <row r="572">
          <cell r="A572" t="e">
            <v>#REF!</v>
          </cell>
        </row>
        <row r="573">
          <cell r="A573" t="e">
            <v>#REF!</v>
          </cell>
        </row>
        <row r="574">
          <cell r="A574" t="e">
            <v>#REF!</v>
          </cell>
        </row>
        <row r="575">
          <cell r="A575" t="e">
            <v>#REF!</v>
          </cell>
        </row>
        <row r="576">
          <cell r="A576" t="e">
            <v>#REF!</v>
          </cell>
        </row>
        <row r="577">
          <cell r="A577" t="e">
            <v>#REF!</v>
          </cell>
        </row>
        <row r="578">
          <cell r="A578" t="e">
            <v>#REF!</v>
          </cell>
        </row>
        <row r="579">
          <cell r="A579" t="e">
            <v>#REF!</v>
          </cell>
        </row>
        <row r="580">
          <cell r="A580" t="e">
            <v>#REF!</v>
          </cell>
        </row>
        <row r="581">
          <cell r="A581" t="e">
            <v>#REF!</v>
          </cell>
        </row>
        <row r="582">
          <cell r="A582" t="e">
            <v>#REF!</v>
          </cell>
        </row>
        <row r="583">
          <cell r="A583" t="e">
            <v>#REF!</v>
          </cell>
        </row>
        <row r="584">
          <cell r="A584" t="e">
            <v>#REF!</v>
          </cell>
        </row>
        <row r="585">
          <cell r="A585" t="e">
            <v>#REF!</v>
          </cell>
        </row>
        <row r="586">
          <cell r="A586" t="e">
            <v>#REF!</v>
          </cell>
        </row>
        <row r="587">
          <cell r="A587" t="e">
            <v>#REF!</v>
          </cell>
        </row>
        <row r="588">
          <cell r="A588" t="e">
            <v>#REF!</v>
          </cell>
        </row>
        <row r="589">
          <cell r="A589" t="e">
            <v>#REF!</v>
          </cell>
        </row>
        <row r="590">
          <cell r="A590" t="e">
            <v>#REF!</v>
          </cell>
        </row>
        <row r="591">
          <cell r="A591" t="e">
            <v>#REF!</v>
          </cell>
        </row>
        <row r="592">
          <cell r="A592" t="e">
            <v>#REF!</v>
          </cell>
        </row>
        <row r="593">
          <cell r="A593" t="e">
            <v>#REF!</v>
          </cell>
        </row>
        <row r="594">
          <cell r="A594" t="e">
            <v>#REF!</v>
          </cell>
        </row>
        <row r="595">
          <cell r="A595" t="e">
            <v>#REF!</v>
          </cell>
        </row>
        <row r="596">
          <cell r="A596" t="e">
            <v>#REF!</v>
          </cell>
        </row>
        <row r="597">
          <cell r="A597" t="e">
            <v>#REF!</v>
          </cell>
        </row>
        <row r="598">
          <cell r="A598" t="e">
            <v>#REF!</v>
          </cell>
        </row>
        <row r="599">
          <cell r="A599" t="e">
            <v>#REF!</v>
          </cell>
        </row>
        <row r="600">
          <cell r="A600" t="e">
            <v>#REF!</v>
          </cell>
        </row>
        <row r="601">
          <cell r="A601" t="e">
            <v>#REF!</v>
          </cell>
        </row>
        <row r="602">
          <cell r="A602" t="e">
            <v>#REF!</v>
          </cell>
        </row>
        <row r="603">
          <cell r="A603" t="e">
            <v>#REF!</v>
          </cell>
        </row>
        <row r="604">
          <cell r="A604" t="e">
            <v>#REF!</v>
          </cell>
        </row>
        <row r="605">
          <cell r="A605" t="e">
            <v>#REF!</v>
          </cell>
        </row>
        <row r="606">
          <cell r="A606" t="e">
            <v>#REF!</v>
          </cell>
        </row>
        <row r="607">
          <cell r="A607" t="e">
            <v>#REF!</v>
          </cell>
        </row>
        <row r="608">
          <cell r="A608" t="e">
            <v>#REF!</v>
          </cell>
        </row>
        <row r="609">
          <cell r="A609" t="e">
            <v>#REF!</v>
          </cell>
        </row>
        <row r="610">
          <cell r="A610" t="e">
            <v>#REF!</v>
          </cell>
        </row>
        <row r="611">
          <cell r="A611" t="e">
            <v>#REF!</v>
          </cell>
        </row>
        <row r="612">
          <cell r="A612" t="e">
            <v>#REF!</v>
          </cell>
        </row>
        <row r="613">
          <cell r="A613" t="e">
            <v>#REF!</v>
          </cell>
        </row>
        <row r="614">
          <cell r="A614" t="e">
            <v>#REF!</v>
          </cell>
        </row>
        <row r="615">
          <cell r="A615" t="e">
            <v>#REF!</v>
          </cell>
        </row>
        <row r="616">
          <cell r="A616" t="e">
            <v>#REF!</v>
          </cell>
        </row>
        <row r="617">
          <cell r="A617" t="e">
            <v>#REF!</v>
          </cell>
        </row>
        <row r="618">
          <cell r="A618" t="e">
            <v>#REF!</v>
          </cell>
        </row>
        <row r="619">
          <cell r="A619" t="e">
            <v>#REF!</v>
          </cell>
        </row>
        <row r="620">
          <cell r="A620" t="e">
            <v>#REF!</v>
          </cell>
        </row>
        <row r="621">
          <cell r="A621" t="e">
            <v>#REF!</v>
          </cell>
        </row>
        <row r="622">
          <cell r="A622" t="e">
            <v>#REF!</v>
          </cell>
        </row>
        <row r="623">
          <cell r="A623" t="e">
            <v>#REF!</v>
          </cell>
        </row>
        <row r="624">
          <cell r="A624" t="e">
            <v>#REF!</v>
          </cell>
        </row>
        <row r="625">
          <cell r="A625" t="e">
            <v>#REF!</v>
          </cell>
        </row>
        <row r="626">
          <cell r="A626" t="e">
            <v>#REF!</v>
          </cell>
        </row>
        <row r="627">
          <cell r="A627" t="e">
            <v>#REF!</v>
          </cell>
        </row>
        <row r="628">
          <cell r="A628" t="e">
            <v>#REF!</v>
          </cell>
        </row>
        <row r="629">
          <cell r="A629" t="e">
            <v>#REF!</v>
          </cell>
        </row>
        <row r="630">
          <cell r="A630" t="e">
            <v>#REF!</v>
          </cell>
        </row>
        <row r="631">
          <cell r="A631" t="e">
            <v>#REF!</v>
          </cell>
        </row>
        <row r="632">
          <cell r="A632" t="e">
            <v>#REF!</v>
          </cell>
        </row>
        <row r="633">
          <cell r="A633" t="e">
            <v>#REF!</v>
          </cell>
        </row>
        <row r="634">
          <cell r="A634" t="e">
            <v>#REF!</v>
          </cell>
        </row>
        <row r="635">
          <cell r="A635" t="e">
            <v>#REF!</v>
          </cell>
        </row>
        <row r="636">
          <cell r="A636" t="e">
            <v>#REF!</v>
          </cell>
        </row>
        <row r="637">
          <cell r="A637" t="e">
            <v>#REF!</v>
          </cell>
        </row>
        <row r="638">
          <cell r="A638" t="e">
            <v>#REF!</v>
          </cell>
        </row>
        <row r="639">
          <cell r="A639" t="e">
            <v>#REF!</v>
          </cell>
        </row>
        <row r="640">
          <cell r="A640" t="e">
            <v>#REF!</v>
          </cell>
        </row>
        <row r="641">
          <cell r="A641" t="e">
            <v>#REF!</v>
          </cell>
        </row>
        <row r="642">
          <cell r="A642" t="e">
            <v>#REF!</v>
          </cell>
        </row>
        <row r="643">
          <cell r="A643" t="e">
            <v>#REF!</v>
          </cell>
        </row>
        <row r="644">
          <cell r="A644" t="e">
            <v>#REF!</v>
          </cell>
        </row>
        <row r="645">
          <cell r="A645" t="e">
            <v>#REF!</v>
          </cell>
        </row>
        <row r="646">
          <cell r="A646" t="e">
            <v>#REF!</v>
          </cell>
        </row>
        <row r="647">
          <cell r="A647" t="e">
            <v>#REF!</v>
          </cell>
        </row>
        <row r="648">
          <cell r="A648" t="e">
            <v>#REF!</v>
          </cell>
        </row>
        <row r="649">
          <cell r="A649" t="e">
            <v>#REF!</v>
          </cell>
        </row>
        <row r="650">
          <cell r="A650" t="e">
            <v>#REF!</v>
          </cell>
        </row>
        <row r="651">
          <cell r="A651" t="e">
            <v>#REF!</v>
          </cell>
        </row>
        <row r="652">
          <cell r="A652" t="e">
            <v>#REF!</v>
          </cell>
        </row>
        <row r="653">
          <cell r="A653" t="e">
            <v>#REF!</v>
          </cell>
        </row>
        <row r="654">
          <cell r="A654" t="e">
            <v>#REF!</v>
          </cell>
        </row>
        <row r="655">
          <cell r="A655" t="e">
            <v>#REF!</v>
          </cell>
        </row>
        <row r="656">
          <cell r="A656" t="e">
            <v>#REF!</v>
          </cell>
        </row>
        <row r="657">
          <cell r="A657" t="e">
            <v>#REF!</v>
          </cell>
        </row>
        <row r="658">
          <cell r="A658" t="e">
            <v>#REF!</v>
          </cell>
        </row>
        <row r="659">
          <cell r="A659" t="e">
            <v>#REF!</v>
          </cell>
        </row>
        <row r="660">
          <cell r="A660" t="e">
            <v>#REF!</v>
          </cell>
        </row>
        <row r="661">
          <cell r="A661" t="e">
            <v>#REF!</v>
          </cell>
        </row>
        <row r="662">
          <cell r="A662" t="e">
            <v>#REF!</v>
          </cell>
        </row>
        <row r="663">
          <cell r="A663" t="e">
            <v>#REF!</v>
          </cell>
        </row>
        <row r="664">
          <cell r="A664" t="e">
            <v>#REF!</v>
          </cell>
        </row>
        <row r="665">
          <cell r="A665" t="e">
            <v>#REF!</v>
          </cell>
        </row>
        <row r="666">
          <cell r="A666" t="e">
            <v>#REF!</v>
          </cell>
        </row>
        <row r="667">
          <cell r="A667" t="e">
            <v>#REF!</v>
          </cell>
        </row>
        <row r="668">
          <cell r="A668" t="e">
            <v>#REF!</v>
          </cell>
        </row>
        <row r="669">
          <cell r="A669" t="e">
            <v>#REF!</v>
          </cell>
        </row>
        <row r="670">
          <cell r="A670" t="e">
            <v>#REF!</v>
          </cell>
        </row>
        <row r="671">
          <cell r="A671" t="e">
            <v>#REF!</v>
          </cell>
        </row>
        <row r="672">
          <cell r="A672" t="e">
            <v>#REF!</v>
          </cell>
        </row>
        <row r="673">
          <cell r="A673" t="e">
            <v>#REF!</v>
          </cell>
        </row>
        <row r="674">
          <cell r="A674" t="e">
            <v>#REF!</v>
          </cell>
        </row>
        <row r="675">
          <cell r="A675" t="e">
            <v>#REF!</v>
          </cell>
        </row>
        <row r="676">
          <cell r="A676" t="e">
            <v>#REF!</v>
          </cell>
        </row>
        <row r="677">
          <cell r="A677" t="e">
            <v>#REF!</v>
          </cell>
        </row>
        <row r="678">
          <cell r="A678" t="e">
            <v>#REF!</v>
          </cell>
        </row>
        <row r="679">
          <cell r="A679" t="e">
            <v>#REF!</v>
          </cell>
        </row>
        <row r="680">
          <cell r="A680" t="e">
            <v>#REF!</v>
          </cell>
        </row>
        <row r="681">
          <cell r="A681" t="e">
            <v>#REF!</v>
          </cell>
        </row>
        <row r="682">
          <cell r="A682" t="e">
            <v>#REF!</v>
          </cell>
        </row>
        <row r="683">
          <cell r="A683" t="e">
            <v>#REF!</v>
          </cell>
        </row>
        <row r="684">
          <cell r="A684" t="e">
            <v>#REF!</v>
          </cell>
        </row>
        <row r="685">
          <cell r="A685" t="e">
            <v>#REF!</v>
          </cell>
        </row>
        <row r="686">
          <cell r="A686" t="e">
            <v>#REF!</v>
          </cell>
        </row>
        <row r="687">
          <cell r="A687" t="e">
            <v>#REF!</v>
          </cell>
        </row>
        <row r="688">
          <cell r="A688" t="e">
            <v>#REF!</v>
          </cell>
        </row>
        <row r="689">
          <cell r="A689" t="e">
            <v>#REF!</v>
          </cell>
        </row>
        <row r="690">
          <cell r="A690" t="e">
            <v>#REF!</v>
          </cell>
        </row>
        <row r="691">
          <cell r="A691" t="e">
            <v>#REF!</v>
          </cell>
        </row>
        <row r="692">
          <cell r="A692" t="e">
            <v>#REF!</v>
          </cell>
        </row>
        <row r="693">
          <cell r="A693" t="e">
            <v>#REF!</v>
          </cell>
        </row>
        <row r="694">
          <cell r="A694" t="e">
            <v>#REF!</v>
          </cell>
        </row>
        <row r="695">
          <cell r="A695" t="e">
            <v>#REF!</v>
          </cell>
        </row>
        <row r="696">
          <cell r="A696" t="e">
            <v>#REF!</v>
          </cell>
        </row>
        <row r="697">
          <cell r="A697" t="e">
            <v>#REF!</v>
          </cell>
        </row>
        <row r="698">
          <cell r="A698" t="e">
            <v>#REF!</v>
          </cell>
        </row>
        <row r="699">
          <cell r="A699" t="e">
            <v>#REF!</v>
          </cell>
        </row>
        <row r="700">
          <cell r="A700" t="e">
            <v>#REF!</v>
          </cell>
        </row>
        <row r="701">
          <cell r="A701" t="e">
            <v>#REF!</v>
          </cell>
        </row>
        <row r="702">
          <cell r="A702" t="e">
            <v>#REF!</v>
          </cell>
        </row>
        <row r="703">
          <cell r="A703" t="e">
            <v>#REF!</v>
          </cell>
        </row>
        <row r="704">
          <cell r="A704" t="e">
            <v>#REF!</v>
          </cell>
        </row>
        <row r="705">
          <cell r="A705" t="e">
            <v>#REF!</v>
          </cell>
        </row>
        <row r="706">
          <cell r="A706" t="e">
            <v>#REF!</v>
          </cell>
        </row>
        <row r="707">
          <cell r="A707" t="e">
            <v>#REF!</v>
          </cell>
        </row>
        <row r="708">
          <cell r="A708" t="e">
            <v>#REF!</v>
          </cell>
        </row>
        <row r="709">
          <cell r="A709" t="e">
            <v>#REF!</v>
          </cell>
        </row>
        <row r="710">
          <cell r="A710" t="e">
            <v>#REF!</v>
          </cell>
        </row>
        <row r="711">
          <cell r="A711" t="e">
            <v>#REF!</v>
          </cell>
        </row>
        <row r="712">
          <cell r="A712" t="e">
            <v>#REF!</v>
          </cell>
        </row>
        <row r="713">
          <cell r="A713" t="e">
            <v>#REF!</v>
          </cell>
        </row>
        <row r="714">
          <cell r="A714" t="e">
            <v>#REF!</v>
          </cell>
        </row>
        <row r="715">
          <cell r="A715" t="e">
            <v>#REF!</v>
          </cell>
        </row>
        <row r="716">
          <cell r="A716" t="e">
            <v>#REF!</v>
          </cell>
        </row>
        <row r="717">
          <cell r="A717" t="e">
            <v>#REF!</v>
          </cell>
        </row>
        <row r="718">
          <cell r="A718" t="e">
            <v>#REF!</v>
          </cell>
        </row>
        <row r="719">
          <cell r="A719" t="e">
            <v>#REF!</v>
          </cell>
        </row>
        <row r="720">
          <cell r="A720" t="e">
            <v>#REF!</v>
          </cell>
        </row>
        <row r="721">
          <cell r="A721" t="e">
            <v>#REF!</v>
          </cell>
        </row>
        <row r="722">
          <cell r="A722" t="e">
            <v>#REF!</v>
          </cell>
        </row>
        <row r="723">
          <cell r="A723" t="e">
            <v>#REF!</v>
          </cell>
        </row>
        <row r="724">
          <cell r="A724" t="e">
            <v>#REF!</v>
          </cell>
        </row>
        <row r="725">
          <cell r="A725" t="e">
            <v>#REF!</v>
          </cell>
        </row>
        <row r="726">
          <cell r="A726" t="e">
            <v>#REF!</v>
          </cell>
        </row>
        <row r="727">
          <cell r="A727" t="e">
            <v>#REF!</v>
          </cell>
        </row>
        <row r="728">
          <cell r="A728" t="e">
            <v>#REF!</v>
          </cell>
        </row>
        <row r="729">
          <cell r="A729" t="e">
            <v>#REF!</v>
          </cell>
        </row>
        <row r="730">
          <cell r="A730" t="e">
            <v>#REF!</v>
          </cell>
        </row>
        <row r="731">
          <cell r="A731" t="e">
            <v>#REF!</v>
          </cell>
        </row>
        <row r="732">
          <cell r="A732" t="e">
            <v>#REF!</v>
          </cell>
        </row>
        <row r="734">
          <cell r="A734" t="e">
            <v>#REF!</v>
          </cell>
        </row>
        <row r="735">
          <cell r="A735" t="e">
            <v>#REF!</v>
          </cell>
        </row>
        <row r="736">
          <cell r="A736" t="e">
            <v>#REF!</v>
          </cell>
        </row>
        <row r="737">
          <cell r="A737" t="e">
            <v>#REF!</v>
          </cell>
        </row>
        <row r="738">
          <cell r="A738" t="e">
            <v>#REF!</v>
          </cell>
        </row>
        <row r="739">
          <cell r="A739" t="e">
            <v>#REF!</v>
          </cell>
        </row>
        <row r="740">
          <cell r="A740" t="e">
            <v>#REF!</v>
          </cell>
        </row>
        <row r="741">
          <cell r="A741" t="e">
            <v>#REF!</v>
          </cell>
        </row>
        <row r="742">
          <cell r="A742" t="e">
            <v>#REF!</v>
          </cell>
        </row>
        <row r="743">
          <cell r="A743" t="e">
            <v>#REF!</v>
          </cell>
        </row>
        <row r="744">
          <cell r="A744" t="e">
            <v>#REF!</v>
          </cell>
        </row>
        <row r="745">
          <cell r="A745" t="e">
            <v>#REF!</v>
          </cell>
        </row>
        <row r="746">
          <cell r="A746" t="e">
            <v>#REF!</v>
          </cell>
        </row>
        <row r="748">
          <cell r="A748" t="e">
            <v>#REF!</v>
          </cell>
        </row>
        <row r="749">
          <cell r="A749" t="e">
            <v>#REF!</v>
          </cell>
        </row>
        <row r="750">
          <cell r="A750" t="e">
            <v>#REF!</v>
          </cell>
        </row>
        <row r="751">
          <cell r="A751" t="e">
            <v>#REF!</v>
          </cell>
        </row>
        <row r="752">
          <cell r="A752" t="e">
            <v>#REF!</v>
          </cell>
        </row>
        <row r="753">
          <cell r="A753" t="e">
            <v>#REF!</v>
          </cell>
        </row>
        <row r="754">
          <cell r="A754" t="e">
            <v>#REF!</v>
          </cell>
        </row>
        <row r="755">
          <cell r="A755" t="e">
            <v>#REF!</v>
          </cell>
        </row>
        <row r="756">
          <cell r="A756" t="e">
            <v>#REF!</v>
          </cell>
        </row>
        <row r="757">
          <cell r="A757" t="e">
            <v>#REF!</v>
          </cell>
        </row>
        <row r="758">
          <cell r="A758" t="e">
            <v>#REF!</v>
          </cell>
        </row>
        <row r="759">
          <cell r="A759" t="e">
            <v>#REF!</v>
          </cell>
        </row>
        <row r="760">
          <cell r="A760" t="e">
            <v>#REF!</v>
          </cell>
        </row>
        <row r="761">
          <cell r="A761" t="e">
            <v>#REF!</v>
          </cell>
        </row>
        <row r="762">
          <cell r="A762" t="e">
            <v>#REF!</v>
          </cell>
        </row>
        <row r="763">
          <cell r="A763" t="e">
            <v>#REF!</v>
          </cell>
        </row>
        <row r="764">
          <cell r="A764" t="e">
            <v>#REF!</v>
          </cell>
        </row>
        <row r="765">
          <cell r="A765" t="e">
            <v>#REF!</v>
          </cell>
        </row>
        <row r="766">
          <cell r="A766" t="e">
            <v>#REF!</v>
          </cell>
        </row>
        <row r="767">
          <cell r="A767" t="e">
            <v>#REF!</v>
          </cell>
        </row>
        <row r="768">
          <cell r="A768" t="e">
            <v>#REF!</v>
          </cell>
        </row>
        <row r="769">
          <cell r="A769" t="e">
            <v>#REF!</v>
          </cell>
        </row>
        <row r="770">
          <cell r="A770" t="e">
            <v>#REF!</v>
          </cell>
        </row>
        <row r="771">
          <cell r="A771" t="e">
            <v>#REF!</v>
          </cell>
        </row>
        <row r="772">
          <cell r="A772" t="e">
            <v>#REF!</v>
          </cell>
        </row>
        <row r="773">
          <cell r="A773" t="e">
            <v>#REF!</v>
          </cell>
        </row>
        <row r="774">
          <cell r="A774" t="e">
            <v>#REF!</v>
          </cell>
        </row>
        <row r="775">
          <cell r="A775" t="e">
            <v>#REF!</v>
          </cell>
        </row>
        <row r="776">
          <cell r="A776" t="e">
            <v>#REF!</v>
          </cell>
        </row>
        <row r="777">
          <cell r="A777" t="e">
            <v>#REF!</v>
          </cell>
        </row>
        <row r="778">
          <cell r="A778" t="e">
            <v>#REF!</v>
          </cell>
        </row>
        <row r="779">
          <cell r="A779" t="e">
            <v>#REF!</v>
          </cell>
        </row>
        <row r="780">
          <cell r="A780" t="e">
            <v>#REF!</v>
          </cell>
        </row>
        <row r="781">
          <cell r="A781" t="e">
            <v>#REF!</v>
          </cell>
        </row>
        <row r="782">
          <cell r="A782" t="e">
            <v>#REF!</v>
          </cell>
        </row>
        <row r="783">
          <cell r="A783" t="e">
            <v>#REF!</v>
          </cell>
        </row>
        <row r="784">
          <cell r="A784" t="e">
            <v>#REF!</v>
          </cell>
        </row>
        <row r="785">
          <cell r="A785" t="e">
            <v>#REF!</v>
          </cell>
        </row>
        <row r="786">
          <cell r="A786" t="e">
            <v>#REF!</v>
          </cell>
        </row>
        <row r="787">
          <cell r="A787" t="e">
            <v>#REF!</v>
          </cell>
        </row>
        <row r="788">
          <cell r="A788" t="e">
            <v>#REF!</v>
          </cell>
        </row>
        <row r="789">
          <cell r="A789" t="e">
            <v>#REF!</v>
          </cell>
        </row>
        <row r="790">
          <cell r="A790" t="e">
            <v>#REF!</v>
          </cell>
        </row>
        <row r="791">
          <cell r="A791" t="e">
            <v>#REF!</v>
          </cell>
        </row>
        <row r="792">
          <cell r="A792" t="e">
            <v>#REF!</v>
          </cell>
        </row>
        <row r="793">
          <cell r="A793" t="e">
            <v>#REF!</v>
          </cell>
        </row>
        <row r="794">
          <cell r="A794" t="e">
            <v>#REF!</v>
          </cell>
        </row>
        <row r="795">
          <cell r="A795" t="e">
            <v>#REF!</v>
          </cell>
        </row>
        <row r="796">
          <cell r="A796" t="e">
            <v>#REF!</v>
          </cell>
        </row>
        <row r="797">
          <cell r="A797" t="e">
            <v>#REF!</v>
          </cell>
        </row>
        <row r="798">
          <cell r="A798" t="e">
            <v>#REF!</v>
          </cell>
        </row>
        <row r="799">
          <cell r="A799" t="e">
            <v>#REF!</v>
          </cell>
        </row>
        <row r="800">
          <cell r="A800" t="e">
            <v>#REF!</v>
          </cell>
        </row>
        <row r="801">
          <cell r="A801" t="e">
            <v>#REF!</v>
          </cell>
        </row>
        <row r="802">
          <cell r="A802" t="e">
            <v>#REF!</v>
          </cell>
        </row>
        <row r="803">
          <cell r="A803" t="e">
            <v>#REF!</v>
          </cell>
        </row>
        <row r="804">
          <cell r="A804" t="e">
            <v>#REF!</v>
          </cell>
        </row>
        <row r="805">
          <cell r="A805" t="e">
            <v>#REF!</v>
          </cell>
        </row>
        <row r="806">
          <cell r="A806" t="e">
            <v>#REF!</v>
          </cell>
        </row>
        <row r="807">
          <cell r="A807" t="e">
            <v>#REF!</v>
          </cell>
        </row>
        <row r="808">
          <cell r="A808" t="e">
            <v>#REF!</v>
          </cell>
        </row>
        <row r="809">
          <cell r="A809" t="e">
            <v>#REF!</v>
          </cell>
        </row>
        <row r="810">
          <cell r="A810" t="e">
            <v>#REF!</v>
          </cell>
        </row>
        <row r="811">
          <cell r="A811" t="e">
            <v>#REF!</v>
          </cell>
        </row>
        <row r="812">
          <cell r="A812" t="e">
            <v>#REF!</v>
          </cell>
        </row>
        <row r="813">
          <cell r="A813" t="e">
            <v>#REF!</v>
          </cell>
        </row>
        <row r="814">
          <cell r="A814" t="e">
            <v>#REF!</v>
          </cell>
        </row>
        <row r="815">
          <cell r="A815" t="e">
            <v>#REF!</v>
          </cell>
        </row>
        <row r="816">
          <cell r="A816" t="e">
            <v>#REF!</v>
          </cell>
        </row>
        <row r="817">
          <cell r="A817" t="e">
            <v>#REF!</v>
          </cell>
        </row>
        <row r="818">
          <cell r="A818" t="e">
            <v>#REF!</v>
          </cell>
        </row>
        <row r="819">
          <cell r="A819" t="e">
            <v>#REF!</v>
          </cell>
        </row>
        <row r="820">
          <cell r="A820" t="e">
            <v>#REF!</v>
          </cell>
        </row>
        <row r="821">
          <cell r="A821" t="e">
            <v>#REF!</v>
          </cell>
        </row>
        <row r="822">
          <cell r="A822" t="e">
            <v>#REF!</v>
          </cell>
        </row>
        <row r="823">
          <cell r="A823" t="e">
            <v>#REF!</v>
          </cell>
        </row>
        <row r="824">
          <cell r="A824" t="e">
            <v>#REF!</v>
          </cell>
        </row>
        <row r="825">
          <cell r="A825" t="e">
            <v>#REF!</v>
          </cell>
        </row>
        <row r="826">
          <cell r="A826" t="e">
            <v>#REF!</v>
          </cell>
        </row>
        <row r="827">
          <cell r="A827" t="e">
            <v>#REF!</v>
          </cell>
        </row>
        <row r="828">
          <cell r="A828" t="e">
            <v>#REF!</v>
          </cell>
        </row>
        <row r="829">
          <cell r="A829" t="e">
            <v>#REF!</v>
          </cell>
        </row>
        <row r="830">
          <cell r="A830" t="e">
            <v>#REF!</v>
          </cell>
        </row>
        <row r="831">
          <cell r="A831" t="e">
            <v>#REF!</v>
          </cell>
        </row>
        <row r="832">
          <cell r="A832" t="e">
            <v>#REF!</v>
          </cell>
        </row>
        <row r="833">
          <cell r="A833" t="e">
            <v>#REF!</v>
          </cell>
        </row>
        <row r="834">
          <cell r="A834" t="e">
            <v>#REF!</v>
          </cell>
        </row>
        <row r="835">
          <cell r="A835" t="e">
            <v>#REF!</v>
          </cell>
        </row>
        <row r="836">
          <cell r="A836" t="e">
            <v>#REF!</v>
          </cell>
        </row>
        <row r="837">
          <cell r="A837" t="e">
            <v>#REF!</v>
          </cell>
        </row>
        <row r="838">
          <cell r="A838" t="e">
            <v>#REF!</v>
          </cell>
        </row>
        <row r="839">
          <cell r="A839" t="e">
            <v>#REF!</v>
          </cell>
        </row>
        <row r="840">
          <cell r="A840" t="e">
            <v>#REF!</v>
          </cell>
        </row>
        <row r="841">
          <cell r="A841" t="e">
            <v>#REF!</v>
          </cell>
        </row>
        <row r="842">
          <cell r="A842" t="e">
            <v>#REF!</v>
          </cell>
        </row>
        <row r="843">
          <cell r="A843" t="e">
            <v>#REF!</v>
          </cell>
        </row>
        <row r="844">
          <cell r="A844" t="e">
            <v>#REF!</v>
          </cell>
        </row>
        <row r="845">
          <cell r="A845" t="e">
            <v>#REF!</v>
          </cell>
        </row>
        <row r="846">
          <cell r="A846" t="e">
            <v>#REF!</v>
          </cell>
        </row>
        <row r="847">
          <cell r="A847" t="e">
            <v>#REF!</v>
          </cell>
        </row>
        <row r="848">
          <cell r="A848" t="e">
            <v>#REF!</v>
          </cell>
        </row>
        <row r="849">
          <cell r="A849" t="e">
            <v>#REF!</v>
          </cell>
        </row>
        <row r="850">
          <cell r="A850" t="e">
            <v>#REF!</v>
          </cell>
        </row>
        <row r="851">
          <cell r="A851" t="e">
            <v>#REF!</v>
          </cell>
        </row>
        <row r="852">
          <cell r="A852" t="e">
            <v>#REF!</v>
          </cell>
        </row>
        <row r="853">
          <cell r="A853" t="e">
            <v>#REF!</v>
          </cell>
        </row>
        <row r="854">
          <cell r="A854" t="e">
            <v>#REF!</v>
          </cell>
        </row>
        <row r="855">
          <cell r="A855" t="e">
            <v>#REF!</v>
          </cell>
        </row>
        <row r="856">
          <cell r="A856" t="e">
            <v>#REF!</v>
          </cell>
        </row>
        <row r="857">
          <cell r="A857" t="e">
            <v>#REF!</v>
          </cell>
        </row>
        <row r="858">
          <cell r="A858" t="e">
            <v>#REF!</v>
          </cell>
        </row>
        <row r="859">
          <cell r="A859" t="e">
            <v>#REF!</v>
          </cell>
        </row>
        <row r="860">
          <cell r="A860" t="e">
            <v>#REF!</v>
          </cell>
        </row>
        <row r="861">
          <cell r="A861" t="e">
            <v>#REF!</v>
          </cell>
        </row>
        <row r="862">
          <cell r="A862" t="e">
            <v>#REF!</v>
          </cell>
        </row>
        <row r="863">
          <cell r="A863" t="e">
            <v>#REF!</v>
          </cell>
        </row>
        <row r="864">
          <cell r="A864" t="e">
            <v>#REF!</v>
          </cell>
        </row>
        <row r="865">
          <cell r="A865" t="e">
            <v>#REF!</v>
          </cell>
        </row>
        <row r="866">
          <cell r="A866" t="e">
            <v>#REF!</v>
          </cell>
        </row>
        <row r="867">
          <cell r="A867" t="e">
            <v>#REF!</v>
          </cell>
        </row>
        <row r="868">
          <cell r="A868" t="e">
            <v>#REF!</v>
          </cell>
        </row>
        <row r="869">
          <cell r="A869" t="e">
            <v>#REF!</v>
          </cell>
        </row>
        <row r="870">
          <cell r="A870" t="e">
            <v>#REF!</v>
          </cell>
        </row>
        <row r="871">
          <cell r="A871" t="e">
            <v>#REF!</v>
          </cell>
        </row>
        <row r="872">
          <cell r="A872" t="e">
            <v>#REF!</v>
          </cell>
        </row>
        <row r="873">
          <cell r="A873" t="e">
            <v>#REF!</v>
          </cell>
        </row>
        <row r="874">
          <cell r="A874" t="e">
            <v>#REF!</v>
          </cell>
        </row>
        <row r="875">
          <cell r="A875" t="e">
            <v>#REF!</v>
          </cell>
        </row>
        <row r="876">
          <cell r="A876" t="e">
            <v>#REF!</v>
          </cell>
        </row>
        <row r="877">
          <cell r="A877" t="e">
            <v>#REF!</v>
          </cell>
        </row>
        <row r="878">
          <cell r="A878" t="e">
            <v>#REF!</v>
          </cell>
        </row>
        <row r="879">
          <cell r="A879" t="e">
            <v>#REF!</v>
          </cell>
        </row>
        <row r="880">
          <cell r="A880" t="e">
            <v>#REF!</v>
          </cell>
        </row>
        <row r="881">
          <cell r="A881" t="e">
            <v>#REF!</v>
          </cell>
        </row>
        <row r="882">
          <cell r="A882" t="e">
            <v>#REF!</v>
          </cell>
        </row>
        <row r="883">
          <cell r="A883" t="e">
            <v>#REF!</v>
          </cell>
        </row>
        <row r="884">
          <cell r="A884" t="e">
            <v>#REF!</v>
          </cell>
        </row>
        <row r="885">
          <cell r="A885" t="e">
            <v>#REF!</v>
          </cell>
        </row>
        <row r="886">
          <cell r="A886" t="e">
            <v>#REF!</v>
          </cell>
        </row>
        <row r="887">
          <cell r="A887" t="e">
            <v>#REF!</v>
          </cell>
        </row>
        <row r="888">
          <cell r="A888" t="e">
            <v>#REF!</v>
          </cell>
        </row>
        <row r="889">
          <cell r="A889" t="e">
            <v>#REF!</v>
          </cell>
        </row>
        <row r="890">
          <cell r="A890" t="e">
            <v>#REF!</v>
          </cell>
        </row>
        <row r="891">
          <cell r="A891" t="e">
            <v>#REF!</v>
          </cell>
        </row>
        <row r="892">
          <cell r="A892" t="e">
            <v>#REF!</v>
          </cell>
        </row>
        <row r="893">
          <cell r="A893" t="e">
            <v>#REF!</v>
          </cell>
        </row>
        <row r="894">
          <cell r="A894" t="e">
            <v>#REF!</v>
          </cell>
        </row>
        <row r="895">
          <cell r="A895" t="e">
            <v>#REF!</v>
          </cell>
        </row>
        <row r="896">
          <cell r="A896" t="e">
            <v>#REF!</v>
          </cell>
        </row>
        <row r="897">
          <cell r="A897" t="e">
            <v>#REF!</v>
          </cell>
        </row>
        <row r="898">
          <cell r="A898" t="e">
            <v>#REF!</v>
          </cell>
        </row>
        <row r="899">
          <cell r="A899" t="e">
            <v>#REF!</v>
          </cell>
        </row>
        <row r="900">
          <cell r="A900" t="e">
            <v>#REF!</v>
          </cell>
        </row>
        <row r="901">
          <cell r="A901" t="e">
            <v>#REF!</v>
          </cell>
        </row>
        <row r="902">
          <cell r="A902" t="e">
            <v>#REF!</v>
          </cell>
        </row>
        <row r="903">
          <cell r="A903" t="e">
            <v>#REF!</v>
          </cell>
        </row>
        <row r="904">
          <cell r="A904" t="e">
            <v>#REF!</v>
          </cell>
        </row>
        <row r="905">
          <cell r="A905" t="e">
            <v>#REF!</v>
          </cell>
        </row>
        <row r="906">
          <cell r="A906" t="e">
            <v>#REF!</v>
          </cell>
        </row>
        <row r="907">
          <cell r="A907" t="e">
            <v>#REF!</v>
          </cell>
        </row>
        <row r="908">
          <cell r="A908" t="e">
            <v>#REF!</v>
          </cell>
        </row>
        <row r="909">
          <cell r="A909" t="e">
            <v>#REF!</v>
          </cell>
        </row>
        <row r="910">
          <cell r="A910" t="e">
            <v>#REF!</v>
          </cell>
        </row>
        <row r="911">
          <cell r="A911" t="e">
            <v>#REF!</v>
          </cell>
        </row>
        <row r="912">
          <cell r="A912" t="e">
            <v>#REF!</v>
          </cell>
        </row>
        <row r="913">
          <cell r="A913" t="e">
            <v>#REF!</v>
          </cell>
        </row>
        <row r="914">
          <cell r="A914" t="e">
            <v>#REF!</v>
          </cell>
        </row>
        <row r="915">
          <cell r="A915" t="e">
            <v>#REF!</v>
          </cell>
        </row>
        <row r="916">
          <cell r="A916" t="e">
            <v>#REF!</v>
          </cell>
        </row>
        <row r="917">
          <cell r="A917" t="e">
            <v>#REF!</v>
          </cell>
        </row>
        <row r="918">
          <cell r="A918" t="e">
            <v>#REF!</v>
          </cell>
        </row>
        <row r="919">
          <cell r="A919" t="e">
            <v>#REF!</v>
          </cell>
        </row>
        <row r="920">
          <cell r="A920" t="e">
            <v>#REF!</v>
          </cell>
        </row>
        <row r="921">
          <cell r="A921" t="e">
            <v>#REF!</v>
          </cell>
        </row>
        <row r="922">
          <cell r="A922" t="e">
            <v>#REF!</v>
          </cell>
        </row>
        <row r="923">
          <cell r="A923" t="e">
            <v>#REF!</v>
          </cell>
        </row>
        <row r="924">
          <cell r="A924" t="e">
            <v>#REF!</v>
          </cell>
        </row>
        <row r="925">
          <cell r="A925" t="e">
            <v>#REF!</v>
          </cell>
        </row>
        <row r="926">
          <cell r="A926" t="e">
            <v>#REF!</v>
          </cell>
        </row>
        <row r="927">
          <cell r="A927" t="e">
            <v>#REF!</v>
          </cell>
        </row>
        <row r="928">
          <cell r="A928" t="e">
            <v>#REF!</v>
          </cell>
        </row>
        <row r="929">
          <cell r="A929" t="e">
            <v>#REF!</v>
          </cell>
        </row>
        <row r="930">
          <cell r="A930" t="e">
            <v>#REF!</v>
          </cell>
        </row>
        <row r="931">
          <cell r="A931" t="e">
            <v>#REF!</v>
          </cell>
        </row>
        <row r="932">
          <cell r="A932" t="e">
            <v>#REF!</v>
          </cell>
        </row>
        <row r="933">
          <cell r="A933" t="e">
            <v>#REF!</v>
          </cell>
        </row>
        <row r="934">
          <cell r="A934" t="e">
            <v>#REF!</v>
          </cell>
        </row>
        <row r="935">
          <cell r="A935" t="e">
            <v>#REF!</v>
          </cell>
        </row>
        <row r="936">
          <cell r="A936" t="e">
            <v>#REF!</v>
          </cell>
        </row>
        <row r="937">
          <cell r="A937" t="e">
            <v>#REF!</v>
          </cell>
        </row>
        <row r="938">
          <cell r="A938" t="e">
            <v>#REF!</v>
          </cell>
        </row>
        <row r="939">
          <cell r="A939" t="e">
            <v>#REF!</v>
          </cell>
        </row>
        <row r="940">
          <cell r="A940" t="e">
            <v>#REF!</v>
          </cell>
        </row>
        <row r="941">
          <cell r="A941" t="e">
            <v>#REF!</v>
          </cell>
        </row>
        <row r="942">
          <cell r="A942" t="e">
            <v>#REF!</v>
          </cell>
        </row>
        <row r="943">
          <cell r="A943" t="e">
            <v>#REF!</v>
          </cell>
        </row>
        <row r="944">
          <cell r="A944" t="e">
            <v>#REF!</v>
          </cell>
        </row>
        <row r="945">
          <cell r="A945" t="e">
            <v>#REF!</v>
          </cell>
        </row>
        <row r="946">
          <cell r="A946" t="e">
            <v>#REF!</v>
          </cell>
        </row>
        <row r="947">
          <cell r="A947" t="e">
            <v>#REF!</v>
          </cell>
        </row>
        <row r="948">
          <cell r="A948" t="e">
            <v>#REF!</v>
          </cell>
        </row>
        <row r="949">
          <cell r="A949" t="e">
            <v>#REF!</v>
          </cell>
        </row>
        <row r="950">
          <cell r="A950" t="e">
            <v>#REF!</v>
          </cell>
        </row>
        <row r="951">
          <cell r="A951" t="e">
            <v>#REF!</v>
          </cell>
        </row>
        <row r="952">
          <cell r="A952" t="e">
            <v>#REF!</v>
          </cell>
        </row>
        <row r="953">
          <cell r="A953" t="e">
            <v>#REF!</v>
          </cell>
        </row>
        <row r="954">
          <cell r="A954" t="e">
            <v>#REF!</v>
          </cell>
        </row>
        <row r="955">
          <cell r="A955" t="e">
            <v>#REF!</v>
          </cell>
        </row>
        <row r="956">
          <cell r="A956" t="e">
            <v>#REF!</v>
          </cell>
        </row>
        <row r="957">
          <cell r="A957" t="e">
            <v>#REF!</v>
          </cell>
        </row>
        <row r="958">
          <cell r="A958" t="e">
            <v>#REF!</v>
          </cell>
        </row>
        <row r="959">
          <cell r="A959" t="e">
            <v>#REF!</v>
          </cell>
        </row>
        <row r="960">
          <cell r="A960" t="e">
            <v>#REF!</v>
          </cell>
        </row>
        <row r="961">
          <cell r="A961" t="e">
            <v>#REF!</v>
          </cell>
        </row>
        <row r="962">
          <cell r="A962" t="e">
            <v>#REF!</v>
          </cell>
        </row>
        <row r="963">
          <cell r="A963" t="e">
            <v>#REF!</v>
          </cell>
        </row>
        <row r="964">
          <cell r="A964" t="e">
            <v>#REF!</v>
          </cell>
        </row>
        <row r="965">
          <cell r="A965" t="e">
            <v>#REF!</v>
          </cell>
        </row>
        <row r="966">
          <cell r="A966" t="e">
            <v>#REF!</v>
          </cell>
        </row>
        <row r="967">
          <cell r="A967" t="e">
            <v>#REF!</v>
          </cell>
        </row>
        <row r="968">
          <cell r="A968" t="e">
            <v>#REF!</v>
          </cell>
        </row>
        <row r="969">
          <cell r="A969" t="e">
            <v>#REF!</v>
          </cell>
        </row>
        <row r="970">
          <cell r="A970" t="e">
            <v>#REF!</v>
          </cell>
        </row>
        <row r="971">
          <cell r="A971" t="e">
            <v>#REF!</v>
          </cell>
        </row>
        <row r="972">
          <cell r="A972" t="e">
            <v>#REF!</v>
          </cell>
        </row>
        <row r="973">
          <cell r="A973" t="e">
            <v>#REF!</v>
          </cell>
        </row>
        <row r="974">
          <cell r="A974" t="e">
            <v>#REF!</v>
          </cell>
        </row>
        <row r="975">
          <cell r="A975" t="e">
            <v>#REF!</v>
          </cell>
        </row>
        <row r="976">
          <cell r="A976" t="e">
            <v>#REF!</v>
          </cell>
        </row>
        <row r="977">
          <cell r="A977" t="e">
            <v>#REF!</v>
          </cell>
        </row>
        <row r="978">
          <cell r="A978" t="e">
            <v>#REF!</v>
          </cell>
        </row>
        <row r="979">
          <cell r="A979" t="e">
            <v>#REF!</v>
          </cell>
        </row>
        <row r="980">
          <cell r="A980" t="e">
            <v>#REF!</v>
          </cell>
        </row>
        <row r="981">
          <cell r="A981" t="e">
            <v>#REF!</v>
          </cell>
        </row>
        <row r="982">
          <cell r="A982" t="e">
            <v>#REF!</v>
          </cell>
        </row>
        <row r="983">
          <cell r="A983" t="e">
            <v>#REF!</v>
          </cell>
        </row>
        <row r="984">
          <cell r="A984" t="e">
            <v>#REF!</v>
          </cell>
        </row>
        <row r="985">
          <cell r="A985" t="e">
            <v>#REF!</v>
          </cell>
        </row>
        <row r="986">
          <cell r="A986" t="e">
            <v>#REF!</v>
          </cell>
        </row>
        <row r="987">
          <cell r="A987" t="e">
            <v>#REF!</v>
          </cell>
        </row>
        <row r="988">
          <cell r="A988" t="e">
            <v>#REF!</v>
          </cell>
        </row>
        <row r="989">
          <cell r="A989" t="e">
            <v>#REF!</v>
          </cell>
        </row>
        <row r="990">
          <cell r="A990" t="e">
            <v>#REF!</v>
          </cell>
        </row>
        <row r="991">
          <cell r="A991" t="e">
            <v>#REF!</v>
          </cell>
        </row>
        <row r="992">
          <cell r="A992" t="e">
            <v>#REF!</v>
          </cell>
        </row>
        <row r="993">
          <cell r="A993" t="e">
            <v>#REF!</v>
          </cell>
        </row>
        <row r="994">
          <cell r="A994" t="e">
            <v>#REF!</v>
          </cell>
        </row>
        <row r="995">
          <cell r="A995" t="e">
            <v>#REF!</v>
          </cell>
        </row>
        <row r="996">
          <cell r="A996" t="e">
            <v>#REF!</v>
          </cell>
        </row>
        <row r="997">
          <cell r="A997" t="e">
            <v>#REF!</v>
          </cell>
        </row>
        <row r="998">
          <cell r="A998" t="e">
            <v>#REF!</v>
          </cell>
        </row>
        <row r="999">
          <cell r="A999" t="e">
            <v>#REF!</v>
          </cell>
        </row>
        <row r="1000">
          <cell r="A1000" t="e">
            <v>#REF!</v>
          </cell>
        </row>
        <row r="1001">
          <cell r="A1001" t="e">
            <v>#REF!</v>
          </cell>
        </row>
        <row r="1002">
          <cell r="A1002" t="e">
            <v>#REF!</v>
          </cell>
        </row>
      </sheetData>
      <sheetData sheetId="1">
        <row r="1">
          <cell r="A1">
            <v>1</v>
          </cell>
        </row>
      </sheetData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공주박물관-표지"/>
      <sheetName val="공주박물관-시공테크갑지2안"/>
      <sheetName val="내역서2안"/>
      <sheetName val="춘천박물관일위대가"/>
      <sheetName val="일위대가 "/>
      <sheetName val="조습패널면적단가"/>
      <sheetName val="견적대비표"/>
      <sheetName val="조습패널견적대비표"/>
      <sheetName val="단가조사표1"/>
      <sheetName val="노임조사표"/>
      <sheetName val="일반수장고"/>
      <sheetName val="내역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원가표지 "/>
      <sheetName val="원가계산서 총괄"/>
      <sheetName val="원가계산서"/>
      <sheetName val="시대표지"/>
      <sheetName val="시대"/>
      <sheetName val="시대(원가풀이)"/>
      <sheetName val="공통(20-91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노무비 근거"/>
      <sheetName val="자재단가"/>
      <sheetName val="노무단가(제외)"/>
      <sheetName val="노무단가(40%) "/>
      <sheetName val="노무단가(55%)"/>
      <sheetName val="일위"/>
      <sheetName val="일위(집계)"/>
      <sheetName val="견적단가"/>
      <sheetName val="Sheet1"/>
      <sheetName val="원가계산서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건축내역"/>
      <sheetName val="EP0618"/>
      <sheetName val="내역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XXXXXX"/>
      <sheetName val="원가계산"/>
      <sheetName val="접지인공"/>
      <sheetName val="내역서"/>
      <sheetName val="일위선로"/>
      <sheetName val="전기-일위대가(1)"/>
      <sheetName val="일위(전등) (2)"/>
      <sheetName val="운반비"/>
      <sheetName val="작업부산물"/>
      <sheetName val="VXXXXX"/>
      <sheetName val="설계서표지 (2)"/>
      <sheetName val="품신 (2)"/>
      <sheetName val="목차 (2)"/>
      <sheetName val="설계설명 (2)"/>
      <sheetName val="예정공정 (2)"/>
      <sheetName val="예산내역 (2)"/>
      <sheetName val="7.철거발생품조서"/>
      <sheetName val="8.청제공기계기구조서"/>
      <sheetName val="설계서표지"/>
      <sheetName val="표지"/>
      <sheetName val="품신"/>
      <sheetName val="목차"/>
      <sheetName val="1.설계설명서"/>
      <sheetName val="3.예정공정표"/>
      <sheetName val="4.설계예산내역서"/>
      <sheetName val="5.공종별예산조서"/>
      <sheetName val="5.공종별예산조서 (2)"/>
      <sheetName val="6.관급자재조서"/>
      <sheetName val="예정공정표(보고서)"/>
      <sheetName val="노무비 근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N賃率-職"/>
      <sheetName val="통합배선인건"/>
      <sheetName val="견적갑지"/>
      <sheetName val="물량산출"/>
      <sheetName val="비교자료"/>
      <sheetName val="200"/>
      <sheetName val="실행내역"/>
      <sheetName val="직노"/>
      <sheetName val="조명율표"/>
      <sheetName val="총괄표"/>
      <sheetName val="CTEMCOST"/>
      <sheetName val="건축내역"/>
      <sheetName val="내역서1"/>
      <sheetName val="갑지"/>
      <sheetName val="집계표"/>
      <sheetName val="A 견적"/>
      <sheetName val="기본일위"/>
      <sheetName val="실행"/>
      <sheetName val="내역"/>
      <sheetName val="빌딩 안내"/>
      <sheetName val="48전력선로일위"/>
      <sheetName val="요율"/>
      <sheetName val="내역서"/>
      <sheetName val="고등학교"/>
      <sheetName val="총(신설)"/>
      <sheetName val="표지 (2)"/>
      <sheetName val="대공종"/>
      <sheetName val="#REF"/>
      <sheetName val="설계서"/>
      <sheetName val=" 소방공사 산출근거"/>
      <sheetName val="영창26"/>
      <sheetName val="전기일위목록"/>
      <sheetName val="N賃率_職"/>
      <sheetName val="교통대책내역"/>
      <sheetName val="J-EQ"/>
      <sheetName val="노무비 근거"/>
      <sheetName val="한일양산"/>
      <sheetName val="수량산출서"/>
      <sheetName val="원가"/>
      <sheetName val="당초"/>
      <sheetName val="기계경비"/>
      <sheetName val="바닥판"/>
      <sheetName val="입력DATA"/>
      <sheetName val="설계금내역서"/>
      <sheetName val="AIR SHOWER(3인용)"/>
      <sheetName val="Sheet1"/>
      <sheetName val="MAIN_TABLE"/>
      <sheetName val="102역사"/>
      <sheetName val="98지급계획"/>
      <sheetName val="기계경비(시간당)"/>
      <sheetName val="자재단가"/>
      <sheetName val="봉방동근생"/>
      <sheetName val="제잡비"/>
      <sheetName val="SG"/>
      <sheetName val="견적서"/>
      <sheetName val="97년 추정"/>
      <sheetName val="가설공사"/>
      <sheetName val="3BL공동구 수량"/>
      <sheetName val="DATA"/>
      <sheetName val="I一般比"/>
      <sheetName val="공사비총괄표"/>
      <sheetName val="신우"/>
      <sheetName val="예산M11A"/>
      <sheetName val="BasePriceList"/>
      <sheetName val="노임단가표"/>
      <sheetName val="CAT_5"/>
      <sheetName val="단가표"/>
      <sheetName val="본부소개"/>
      <sheetName val="노무단가산정"/>
      <sheetName val="내역서 "/>
      <sheetName val="220 (2)"/>
      <sheetName val="일위대가표"/>
      <sheetName val="일위"/>
      <sheetName val="철거산출근거"/>
      <sheetName val="데이타"/>
      <sheetName val="지입자재집계표"/>
      <sheetName val="일위대가집계표"/>
      <sheetName val="산출금액내역"/>
      <sheetName val="95년12월말"/>
      <sheetName val="원가계산서 "/>
      <sheetName val="내역표지"/>
      <sheetName val="물가조사"/>
      <sheetName val="Sheet2"/>
      <sheetName val="Sheet3"/>
      <sheetName val="제출내역"/>
      <sheetName val="을"/>
      <sheetName val="차수공개요"/>
      <sheetName val="총괄"/>
      <sheetName val="상가TV배선"/>
      <sheetName val="1유리"/>
      <sheetName val="재료"/>
      <sheetName val="공내역"/>
      <sheetName val="골재산출"/>
      <sheetName val="DB"/>
      <sheetName val="입상내역"/>
      <sheetName val="NYS"/>
      <sheetName val="담장산출"/>
      <sheetName val="운반공사"/>
      <sheetName val="소일위대가코드표"/>
      <sheetName val="교각별철근수량집계표"/>
      <sheetName val="일위대가"/>
      <sheetName val="조명시설"/>
      <sheetName val="단위량"/>
      <sheetName val="재료집계표2"/>
      <sheetName val="토적집계표"/>
      <sheetName val="코드표"/>
      <sheetName val="날개벽수량표"/>
      <sheetName val="수량산출"/>
      <sheetName val="제직재"/>
      <sheetName val="주beam"/>
      <sheetName val="6호기"/>
      <sheetName val="BID"/>
      <sheetName val="101동"/>
      <sheetName val="입찰안"/>
      <sheetName val="990430_당초"/>
      <sheetName val="b_balju_cho"/>
      <sheetName val="견적"/>
      <sheetName val="적용토목"/>
      <sheetName val="중기사용료산출근거"/>
      <sheetName val="inputdata"/>
      <sheetName val="기초자료"/>
      <sheetName val="Customer Databas"/>
      <sheetName val="건축공사"/>
      <sheetName val="asd"/>
      <sheetName val="J直材4"/>
      <sheetName val="수량분배표"/>
      <sheetName val="지하"/>
      <sheetName val="단중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일위총괄"/>
      <sheetName val="5공철탑검토표"/>
      <sheetName val="4공철탑검토"/>
      <sheetName val="대창(장성)"/>
      <sheetName val="단가"/>
      <sheetName val="연습"/>
      <sheetName val="실행(1)"/>
      <sheetName val="계약용량(서포)"/>
      <sheetName val="토공 total"/>
      <sheetName val="B"/>
      <sheetName val="#3_일위대가목록"/>
      <sheetName val="L1"/>
      <sheetName val="설직재-1"/>
      <sheetName val="명세서"/>
      <sheetName val="약품공급2"/>
      <sheetName val="일위대가-내역 "/>
      <sheetName val="설비2차"/>
      <sheetName val="교각1"/>
      <sheetName val="일위_파일"/>
      <sheetName val="재개발"/>
      <sheetName val="전기공사"/>
      <sheetName val="토공사"/>
      <sheetName val="기성내역"/>
      <sheetName val="기본1"/>
      <sheetName val="수정일위대가"/>
      <sheetName val="관급_File"/>
      <sheetName val="입력변수"/>
      <sheetName val="단가목록"/>
      <sheetName val="특별땅고르기"/>
      <sheetName val="식생블럭단위수량"/>
      <sheetName val="인수공규격"/>
      <sheetName val="원가계산서"/>
      <sheetName val="가시설수량"/>
      <sheetName val="내역(가지)"/>
      <sheetName val="공사착공계"/>
      <sheetName val="교수설계"/>
      <sheetName val="본체"/>
      <sheetName val="분전반"/>
      <sheetName val="대치판정"/>
      <sheetName val="물량입력"/>
      <sheetName val="1.취수장"/>
      <sheetName val="개요"/>
      <sheetName val="조도계산서 (도서)"/>
      <sheetName val="노임"/>
      <sheetName val="직원자료입력"/>
      <sheetName val="설계명세"/>
      <sheetName val="도담구내 개소별 명세"/>
      <sheetName val="PIPING"/>
      <sheetName val="일위대가(가설)"/>
      <sheetName val="공기압축기실"/>
      <sheetName val="카메라"/>
      <sheetName val="기별(종합)"/>
      <sheetName val="측량노임.재료.기재"/>
      <sheetName val="철근량"/>
      <sheetName val="원본"/>
      <sheetName val="재료값"/>
      <sheetName val="오수공수량집계표"/>
      <sheetName val="2000년1차"/>
      <sheetName val="2000전체분"/>
      <sheetName val="산출근거"/>
      <sheetName val="원본(갑지)"/>
      <sheetName val="자재테이블"/>
      <sheetName val="적현로"/>
      <sheetName val="guard(mac)"/>
      <sheetName val="급,배기팬"/>
      <sheetName val="공량산출서"/>
      <sheetName val="연부97-1"/>
      <sheetName val="단가산출"/>
      <sheetName val="일위대가목차"/>
      <sheetName val="인건비"/>
      <sheetName val="원가총괄"/>
      <sheetName val="부하자료"/>
      <sheetName val="Macro(MCC)"/>
      <sheetName val="중기"/>
      <sheetName val="PIPE"/>
      <sheetName val="96정변2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한강운반비"/>
      <sheetName val="폐기물처리비"/>
      <sheetName val="가설사무소설치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가격조사표-시대"/>
      <sheetName val="전자조합 내역  (2)"/>
      <sheetName val="가격조사표-대웅"/>
      <sheetName val="원가계산서"/>
      <sheetName val="시대견적서 (2)"/>
      <sheetName val="시대표지  (2)"/>
      <sheetName val="시대내역서 (2)"/>
      <sheetName val="가격조사표-부가세포함"/>
      <sheetName val="전자조합표지 "/>
      <sheetName val="조합원가계산서 "/>
      <sheetName val="전자조합 내역 "/>
      <sheetName val="시대표지"/>
      <sheetName val="시대견적서"/>
      <sheetName val="시대원가계산서"/>
      <sheetName val="시대내역서"/>
      <sheetName val="물품명세서"/>
      <sheetName val="호표순정렬"/>
      <sheetName val="노무비 총괄집계표"/>
      <sheetName val="#REF"/>
      <sheetName val="POL6차-PIPING"/>
      <sheetName val="손익분석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POL6차-PIPING"/>
      <sheetName val="3-2-1-가"/>
      <sheetName val="3-2-2-가"/>
      <sheetName val="3-2-3-가"/>
      <sheetName val="전신환매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원본(갑지)"/>
      <sheetName val="원본(을지)"/>
      <sheetName val="제조원가계산서(갑지)"/>
      <sheetName val="제조원가계산서(을지)"/>
      <sheetName val="가격산출내역서"/>
      <sheetName val="신광"/>
      <sheetName val="제조원가계산서갑지(신광,대신,동광)"/>
      <sheetName val="제조원가계산서(을)"/>
      <sheetName val="동광"/>
      <sheetName val="대신"/>
      <sheetName val="견적서표본"/>
      <sheetName val="제조원가계산서+가격산출내역서(원본)"/>
      <sheetName val="한강운반비"/>
    </sheetNames>
    <sheetDataSet>
      <sheetData sheetId="0">
        <row r="1">
          <cell r="A1" t="str">
            <v>CODE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단가산출서"/>
      <sheetName val="원본(갑지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단"/>
      <sheetName val="중기사용료"/>
      <sheetName val="I一般比"/>
      <sheetName val="N賃率-職"/>
      <sheetName val="한강운반비"/>
      <sheetName val="원본(갑지)"/>
      <sheetName val="기초대가"/>
      <sheetName val="J直材4"/>
      <sheetName val="배관단가조사서"/>
      <sheetName val="대치판정"/>
      <sheetName val="자재"/>
      <sheetName val="Sheet2"/>
      <sheetName val="전신환매도율"/>
      <sheetName val="Sheet1 (2)"/>
      <sheetName val="1790"/>
      <sheetName val="간접재료비산출표-27-30"/>
      <sheetName val="노임단가"/>
      <sheetName val="조도계산서 (도서)"/>
      <sheetName val="경산"/>
      <sheetName val="배수공"/>
      <sheetName val="암거"/>
      <sheetName val="포장공"/>
      <sheetName val="__"/>
      <sheetName val="#REF"/>
      <sheetName val="XL4Poppy"/>
      <sheetName val="내역서"/>
      <sheetName val="단가산출"/>
      <sheetName val="일위대가"/>
      <sheetName val="인건비"/>
      <sheetName val="Sheet5"/>
      <sheetName val="하조서"/>
      <sheetName val="자재단가비교표"/>
      <sheetName val="SP-B1"/>
      <sheetName val="내역"/>
      <sheetName val="Sheet4"/>
      <sheetName val="98지급계획"/>
      <sheetName val="경비"/>
      <sheetName val="인건-측정"/>
      <sheetName val="시운전연료"/>
      <sheetName val="공종별"/>
      <sheetName val="집계표"/>
      <sheetName val="부하(성남)"/>
      <sheetName val="보안등"/>
      <sheetName val="단가비교표"/>
      <sheetName val="설직재-1"/>
      <sheetName val="말뚝지지력산정"/>
      <sheetName val="조명시설"/>
      <sheetName val="수량산출"/>
      <sheetName val="원가 (2)"/>
      <sheetName val="을"/>
      <sheetName val="부하계산서"/>
      <sheetName val="직노"/>
      <sheetName val="노임"/>
      <sheetName val="제직재"/>
      <sheetName val="제-노임"/>
      <sheetName val="갑지(추정)"/>
      <sheetName val="danga"/>
      <sheetName val="ilch"/>
      <sheetName val="통합자료_업체모델장애분류하반기"/>
      <sheetName val="견적대비 견적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  <sheetName val="#REF"/>
      <sheetName val="내역서"/>
      <sheetName val="공사원가"/>
      <sheetName val="Book2"/>
      <sheetName val="노임단가"/>
      <sheetName val="대치판정"/>
      <sheetName val="연습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수량산출"/>
      <sheetName val="단가대비표"/>
      <sheetName val="견적대비표"/>
      <sheetName val="내역서"/>
      <sheetName val="PANEL 중량산출"/>
      <sheetName val="중량산출"/>
      <sheetName val="일위"/>
      <sheetName val="I一般比"/>
      <sheetName val="N賃率-職"/>
      <sheetName val="원가 (2)"/>
      <sheetName val="#REF"/>
      <sheetName val="N賃率_職"/>
      <sheetName val="Sheet2"/>
      <sheetName val="신우"/>
      <sheetName val="연습"/>
      <sheetName val="J直材4"/>
      <sheetName val="중기사용료"/>
      <sheetName val="9GNG운반"/>
      <sheetName val="한강운반비"/>
      <sheetName val="대치판정"/>
      <sheetName val="설직재-1"/>
      <sheetName val="직노"/>
      <sheetName val="직재"/>
      <sheetName val="Sheet1"/>
      <sheetName val="Sheet3"/>
      <sheetName val="Total"/>
      <sheetName val="참조자료"/>
      <sheetName val="낙찰표"/>
      <sheetName val="품셈TABLE"/>
      <sheetName val="자재단가"/>
      <sheetName val="인건-측정"/>
      <sheetName val="20관리비율"/>
      <sheetName val="심사계산"/>
      <sheetName val="심사물량"/>
      <sheetName val="일위대가"/>
      <sheetName val="HW일위"/>
      <sheetName val="원본(갑지)"/>
      <sheetName val="기본일위"/>
      <sheetName val="단"/>
      <sheetName val="집계표"/>
      <sheetName val="TYPE-A"/>
      <sheetName val="K-SET1"/>
      <sheetName val="하조서"/>
      <sheetName val="DATE"/>
      <sheetName val="인건비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200"/>
      <sheetName val="ABUT수량-A1"/>
      <sheetName val="전신환매도율"/>
      <sheetName val="견적서"/>
      <sheetName val="노임단가"/>
      <sheetName val="부하"/>
      <sheetName val="DB"/>
      <sheetName val="공사개요"/>
      <sheetName val="Sheet22"/>
      <sheetName val="단가산출2"/>
      <sheetName val="물량산출"/>
      <sheetName val="품셈총괄표"/>
      <sheetName val="1안"/>
      <sheetName val="총괄"/>
      <sheetName val="맨홀"/>
      <sheetName val="월별수입"/>
      <sheetName val="1.수인터널"/>
      <sheetName val="현금흐름표"/>
      <sheetName val="소요자재"/>
    </sheetNames>
    <sheetDataSet>
      <sheetData sheetId="0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65536" zoomScaleSheetLayoutView="70" workbookViewId="0"/>
  </sheetViews>
  <sheetFormatPr defaultRowHeight="13.5"/>
  <sheetData/>
  <phoneticPr fontId="5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showGridLines="0" tabSelected="1" view="pageBreakPreview" zoomScaleNormal="90" zoomScaleSheetLayoutView="100" workbookViewId="0">
      <selection activeCell="L20" sqref="L20"/>
    </sheetView>
  </sheetViews>
  <sheetFormatPr defaultRowHeight="12"/>
  <cols>
    <col min="1" max="2" width="3.77734375" style="331" customWidth="1"/>
    <col min="3" max="3" width="1.109375" style="331" customWidth="1"/>
    <col min="4" max="4" width="15.88671875" style="341" bestFit="1" customWidth="1"/>
    <col min="5" max="5" width="1.109375" style="341" customWidth="1"/>
    <col min="6" max="6" width="3.77734375" style="28" customWidth="1"/>
    <col min="7" max="7" width="10.77734375" style="28" bestFit="1" customWidth="1"/>
    <col min="8" max="8" width="10.77734375" style="28" customWidth="1"/>
    <col min="9" max="9" width="3.77734375" style="28" customWidth="1"/>
    <col min="10" max="10" width="10.77734375" style="28" bestFit="1" customWidth="1"/>
    <col min="11" max="11" width="10.77734375" style="28" customWidth="1"/>
    <col min="12" max="12" width="11.5546875" style="28" bestFit="1" customWidth="1"/>
    <col min="13" max="13" width="5.88671875" style="331" customWidth="1"/>
    <col min="14" max="14" width="15.88671875" style="331" hidden="1" customWidth="1"/>
    <col min="15" max="15" width="11.5546875" style="331" hidden="1" customWidth="1"/>
    <col min="16" max="16" width="11.77734375" style="331" hidden="1" customWidth="1"/>
    <col min="17" max="17" width="11.88671875" style="331" hidden="1" customWidth="1"/>
    <col min="18" max="18" width="8.6640625" style="331" hidden="1" customWidth="1"/>
    <col min="19" max="19" width="9.88671875" style="331" bestFit="1" customWidth="1"/>
    <col min="20" max="20" width="12.44140625" style="331" bestFit="1" customWidth="1"/>
    <col min="21" max="16384" width="8.88671875" style="331"/>
  </cols>
  <sheetData>
    <row r="1" spans="1:21" s="421" customFormat="1" ht="39.950000000000003" customHeight="1">
      <c r="A1" s="446" t="s">
        <v>254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05"/>
    </row>
    <row r="2" spans="1:21" ht="20.100000000000001" customHeight="1">
      <c r="A2" s="335"/>
      <c r="B2" s="335"/>
      <c r="C2" s="335"/>
      <c r="D2" s="336"/>
      <c r="E2" s="336"/>
      <c r="F2" s="8"/>
      <c r="G2" s="8"/>
      <c r="H2" s="8"/>
      <c r="I2" s="8"/>
      <c r="J2" s="8"/>
      <c r="K2" s="8"/>
      <c r="L2" s="8"/>
      <c r="M2" s="347"/>
      <c r="N2" s="347"/>
    </row>
    <row r="3" spans="1:21" ht="20.100000000000001" customHeight="1">
      <c r="A3" s="338" t="s">
        <v>418</v>
      </c>
      <c r="B3" s="338"/>
      <c r="C3" s="338"/>
      <c r="F3" s="5"/>
      <c r="G3" s="5"/>
      <c r="H3" s="5"/>
      <c r="I3" s="5"/>
      <c r="J3" s="5"/>
      <c r="K3" s="5"/>
      <c r="L3" s="5"/>
      <c r="M3" s="345" t="s">
        <v>238</v>
      </c>
      <c r="N3" s="345"/>
    </row>
    <row r="4" spans="1:21" ht="20.100000000000001" customHeight="1">
      <c r="A4" s="469" t="s">
        <v>436</v>
      </c>
      <c r="B4" s="470"/>
      <c r="C4" s="470"/>
      <c r="D4" s="470"/>
      <c r="E4" s="471"/>
      <c r="F4" s="450" t="s">
        <v>343</v>
      </c>
      <c r="G4" s="451"/>
      <c r="H4" s="451"/>
      <c r="I4" s="450" t="s">
        <v>344</v>
      </c>
      <c r="J4" s="451"/>
      <c r="K4" s="451"/>
      <c r="L4" s="467" t="s">
        <v>10</v>
      </c>
      <c r="M4" s="462" t="s">
        <v>277</v>
      </c>
      <c r="N4" s="9"/>
    </row>
    <row r="5" spans="1:21" ht="30" customHeight="1">
      <c r="A5" s="472"/>
      <c r="B5" s="473"/>
      <c r="C5" s="473"/>
      <c r="D5" s="473"/>
      <c r="E5" s="474"/>
      <c r="F5" s="10" t="s">
        <v>256</v>
      </c>
      <c r="G5" s="11" t="s">
        <v>278</v>
      </c>
      <c r="H5" s="12" t="s">
        <v>236</v>
      </c>
      <c r="I5" s="10" t="s">
        <v>256</v>
      </c>
      <c r="J5" s="11" t="s">
        <v>278</v>
      </c>
      <c r="K5" s="12" t="s">
        <v>236</v>
      </c>
      <c r="L5" s="468"/>
      <c r="M5" s="463"/>
      <c r="N5" s="9"/>
    </row>
    <row r="6" spans="1:21" ht="30" customHeight="1">
      <c r="A6" s="464" t="s">
        <v>279</v>
      </c>
      <c r="B6" s="447" t="s">
        <v>53</v>
      </c>
      <c r="C6" s="448"/>
      <c r="D6" s="448"/>
      <c r="E6" s="449"/>
      <c r="F6" s="13">
        <f>투입인원!D7</f>
        <v>17</v>
      </c>
      <c r="G6" s="14">
        <f>단위당인건비!E6</f>
        <v>0</v>
      </c>
      <c r="H6" s="14">
        <f>TRUNC(F6*G6,0)</f>
        <v>0</v>
      </c>
      <c r="I6" s="13">
        <f>투입인원!D8</f>
        <v>1</v>
      </c>
      <c r="J6" s="14">
        <f>단위당인건비!E20</f>
        <v>0</v>
      </c>
      <c r="K6" s="14">
        <f>TRUNC(I6*J6,0)</f>
        <v>0</v>
      </c>
      <c r="L6" s="14">
        <f t="shared" ref="L6:L16" si="0">H6+K6</f>
        <v>0</v>
      </c>
      <c r="M6" s="6" t="s">
        <v>273</v>
      </c>
      <c r="N6" s="331" t="s">
        <v>269</v>
      </c>
      <c r="P6" s="15"/>
      <c r="Q6" s="359"/>
      <c r="R6" s="16"/>
      <c r="S6" s="15"/>
      <c r="T6" s="359"/>
      <c r="U6" s="16"/>
    </row>
    <row r="7" spans="1:21" ht="30" customHeight="1">
      <c r="A7" s="465"/>
      <c r="B7" s="447" t="s">
        <v>255</v>
      </c>
      <c r="C7" s="448"/>
      <c r="D7" s="448"/>
      <c r="E7" s="449"/>
      <c r="F7" s="13">
        <f>F6</f>
        <v>17</v>
      </c>
      <c r="G7" s="14">
        <f>단위당인건비!E7</f>
        <v>0</v>
      </c>
      <c r="H7" s="14">
        <f t="shared" ref="H7:H16" si="1">TRUNC(F7*G7,0)</f>
        <v>0</v>
      </c>
      <c r="I7" s="13">
        <f>I6</f>
        <v>1</v>
      </c>
      <c r="J7" s="14">
        <f>단위당인건비!E21</f>
        <v>0</v>
      </c>
      <c r="K7" s="14">
        <f>TRUNC(I7*J7,0)</f>
        <v>0</v>
      </c>
      <c r="L7" s="14">
        <f t="shared" si="0"/>
        <v>0</v>
      </c>
      <c r="M7" s="342"/>
      <c r="P7" s="15"/>
      <c r="Q7" s="359"/>
      <c r="R7" s="16"/>
      <c r="S7" s="15"/>
      <c r="T7" s="359"/>
      <c r="U7" s="16"/>
    </row>
    <row r="8" spans="1:21" ht="30" customHeight="1">
      <c r="A8" s="465"/>
      <c r="B8" s="447" t="s">
        <v>54</v>
      </c>
      <c r="C8" s="448"/>
      <c r="D8" s="448"/>
      <c r="E8" s="448"/>
      <c r="F8" s="13">
        <f>F7</f>
        <v>17</v>
      </c>
      <c r="G8" s="14">
        <f>단위당인건비!E8</f>
        <v>0</v>
      </c>
      <c r="H8" s="14">
        <f t="shared" si="1"/>
        <v>0</v>
      </c>
      <c r="I8" s="13">
        <f>I7</f>
        <v>1</v>
      </c>
      <c r="J8" s="14">
        <f>단위당인건비!E22</f>
        <v>0</v>
      </c>
      <c r="K8" s="14">
        <f>TRUNC(I8*J8,0)</f>
        <v>0</v>
      </c>
      <c r="L8" s="14">
        <f t="shared" si="0"/>
        <v>0</v>
      </c>
      <c r="M8" s="7"/>
      <c r="P8" s="15"/>
      <c r="Q8" s="359"/>
      <c r="R8" s="16"/>
      <c r="S8" s="15"/>
      <c r="T8" s="359"/>
      <c r="U8" s="16"/>
    </row>
    <row r="9" spans="1:21" ht="30" customHeight="1">
      <c r="A9" s="465"/>
      <c r="B9" s="447" t="s">
        <v>55</v>
      </c>
      <c r="C9" s="448"/>
      <c r="D9" s="448"/>
      <c r="E9" s="448"/>
      <c r="F9" s="13">
        <f>F8</f>
        <v>17</v>
      </c>
      <c r="G9" s="14">
        <f>단위당인건비!E9</f>
        <v>0</v>
      </c>
      <c r="H9" s="14">
        <f t="shared" si="1"/>
        <v>0</v>
      </c>
      <c r="I9" s="13">
        <f>I8</f>
        <v>1</v>
      </c>
      <c r="J9" s="14">
        <f>단위당인건비!E23</f>
        <v>0</v>
      </c>
      <c r="K9" s="14">
        <f>TRUNC(I9*J9,0)</f>
        <v>0</v>
      </c>
      <c r="L9" s="14">
        <f t="shared" si="0"/>
        <v>0</v>
      </c>
      <c r="M9" s="7"/>
      <c r="P9" s="15"/>
      <c r="Q9" s="359"/>
      <c r="R9" s="16"/>
      <c r="S9" s="15"/>
      <c r="T9" s="359"/>
      <c r="U9" s="16"/>
    </row>
    <row r="10" spans="1:21" ht="30" customHeight="1">
      <c r="A10" s="466"/>
      <c r="B10" s="457" t="s">
        <v>10</v>
      </c>
      <c r="C10" s="458"/>
      <c r="D10" s="458"/>
      <c r="E10" s="458"/>
      <c r="F10" s="13"/>
      <c r="G10" s="14">
        <f>SUM(G6:G9)</f>
        <v>0</v>
      </c>
      <c r="H10" s="14">
        <f>SUM(H6:H9)</f>
        <v>0</v>
      </c>
      <c r="I10" s="13"/>
      <c r="J10" s="14">
        <f>SUM(J6:J9)</f>
        <v>0</v>
      </c>
      <c r="K10" s="14">
        <f>SUM(K6:K9)</f>
        <v>0</v>
      </c>
      <c r="L10" s="14">
        <f t="shared" si="0"/>
        <v>0</v>
      </c>
      <c r="M10" s="431"/>
      <c r="N10" s="359"/>
      <c r="P10" s="15"/>
      <c r="Q10" s="359"/>
      <c r="R10" s="16"/>
      <c r="S10" s="15"/>
      <c r="T10" s="359"/>
      <c r="U10" s="16"/>
    </row>
    <row r="11" spans="1:21" ht="30" customHeight="1">
      <c r="A11" s="454" t="s">
        <v>280</v>
      </c>
      <c r="B11" s="460" t="s">
        <v>204</v>
      </c>
      <c r="C11" s="362"/>
      <c r="D11" s="348" t="s">
        <v>41</v>
      </c>
      <c r="E11" s="348"/>
      <c r="F11" s="13">
        <f>F9</f>
        <v>17</v>
      </c>
      <c r="G11" s="14">
        <f>경비산출표!E7</f>
        <v>0</v>
      </c>
      <c r="H11" s="14">
        <f t="shared" si="1"/>
        <v>0</v>
      </c>
      <c r="I11" s="13">
        <f>I9</f>
        <v>1</v>
      </c>
      <c r="J11" s="14">
        <f>경비산출표!F7</f>
        <v>0</v>
      </c>
      <c r="K11" s="14">
        <f>TRUNC(I11*J11,0)</f>
        <v>0</v>
      </c>
      <c r="L11" s="14">
        <f t="shared" si="0"/>
        <v>0</v>
      </c>
      <c r="M11" s="6" t="s">
        <v>274</v>
      </c>
      <c r="N11" s="331" t="s">
        <v>270</v>
      </c>
      <c r="P11" s="15"/>
      <c r="Q11" s="359"/>
      <c r="R11" s="16"/>
      <c r="S11" s="15"/>
      <c r="T11" s="359"/>
      <c r="U11" s="16"/>
    </row>
    <row r="12" spans="1:21" ht="30" customHeight="1">
      <c r="A12" s="455"/>
      <c r="B12" s="461"/>
      <c r="C12" s="362"/>
      <c r="D12" s="348" t="s">
        <v>2</v>
      </c>
      <c r="E12" s="348"/>
      <c r="F12" s="13">
        <f>F11</f>
        <v>17</v>
      </c>
      <c r="G12" s="14">
        <f>경비산출표!E8</f>
        <v>0</v>
      </c>
      <c r="H12" s="14">
        <f t="shared" si="1"/>
        <v>0</v>
      </c>
      <c r="I12" s="13">
        <f>I11</f>
        <v>1</v>
      </c>
      <c r="J12" s="14">
        <f>경비산출표!F8</f>
        <v>0</v>
      </c>
      <c r="K12" s="14">
        <f t="shared" ref="K12:K16" si="2">TRUNC(I12*J12,0)</f>
        <v>0</v>
      </c>
      <c r="L12" s="14">
        <f t="shared" si="0"/>
        <v>0</v>
      </c>
      <c r="M12" s="7"/>
      <c r="N12" s="17"/>
      <c r="P12" s="15"/>
      <c r="Q12" s="359"/>
      <c r="R12" s="16"/>
      <c r="S12" s="15"/>
      <c r="T12" s="359"/>
      <c r="U12" s="16"/>
    </row>
    <row r="13" spans="1:21" ht="30" customHeight="1">
      <c r="A13" s="455"/>
      <c r="B13" s="461"/>
      <c r="C13" s="362"/>
      <c r="D13" s="348" t="s">
        <v>72</v>
      </c>
      <c r="E13" s="348"/>
      <c r="F13" s="13">
        <f>F12</f>
        <v>17</v>
      </c>
      <c r="G13" s="14">
        <f>경비산출표!E9</f>
        <v>0</v>
      </c>
      <c r="H13" s="14">
        <f t="shared" si="1"/>
        <v>0</v>
      </c>
      <c r="I13" s="13">
        <f>I12</f>
        <v>1</v>
      </c>
      <c r="J13" s="14">
        <f>경비산출표!F9</f>
        <v>0</v>
      </c>
      <c r="K13" s="14">
        <f t="shared" si="2"/>
        <v>0</v>
      </c>
      <c r="L13" s="14">
        <f t="shared" si="0"/>
        <v>0</v>
      </c>
      <c r="M13" s="7"/>
      <c r="N13" s="17"/>
      <c r="P13" s="15"/>
      <c r="Q13" s="359"/>
      <c r="R13" s="16"/>
      <c r="S13" s="15"/>
      <c r="T13" s="359"/>
      <c r="U13" s="16"/>
    </row>
    <row r="14" spans="1:21" ht="30" customHeight="1">
      <c r="A14" s="455"/>
      <c r="B14" s="461"/>
      <c r="C14" s="362"/>
      <c r="D14" s="348" t="s">
        <v>3</v>
      </c>
      <c r="E14" s="348"/>
      <c r="F14" s="13">
        <f>F13</f>
        <v>17</v>
      </c>
      <c r="G14" s="14">
        <f>경비산출표!E10</f>
        <v>0</v>
      </c>
      <c r="H14" s="14">
        <f t="shared" si="1"/>
        <v>0</v>
      </c>
      <c r="I14" s="13">
        <f>I13</f>
        <v>1</v>
      </c>
      <c r="J14" s="14">
        <f>경비산출표!F10</f>
        <v>0</v>
      </c>
      <c r="K14" s="14">
        <f t="shared" si="2"/>
        <v>0</v>
      </c>
      <c r="L14" s="14">
        <f t="shared" si="0"/>
        <v>0</v>
      </c>
      <c r="M14" s="7"/>
      <c r="N14" s="17"/>
      <c r="P14" s="15"/>
      <c r="Q14" s="359"/>
      <c r="R14" s="16"/>
      <c r="S14" s="15"/>
      <c r="T14" s="359"/>
      <c r="U14" s="16"/>
    </row>
    <row r="15" spans="1:21" ht="30" customHeight="1">
      <c r="A15" s="455"/>
      <c r="B15" s="461"/>
      <c r="C15" s="362"/>
      <c r="D15" s="348" t="str">
        <f>경비산출표!C11</f>
        <v>노인장기요양보험료</v>
      </c>
      <c r="E15" s="348"/>
      <c r="F15" s="13">
        <f>F14</f>
        <v>17</v>
      </c>
      <c r="G15" s="14">
        <f>경비산출표!E11</f>
        <v>0</v>
      </c>
      <c r="H15" s="14">
        <f t="shared" si="1"/>
        <v>0</v>
      </c>
      <c r="I15" s="13">
        <f>I14</f>
        <v>1</v>
      </c>
      <c r="J15" s="14">
        <f>경비산출표!F11</f>
        <v>0</v>
      </c>
      <c r="K15" s="14">
        <f t="shared" si="2"/>
        <v>0</v>
      </c>
      <c r="L15" s="14">
        <f t="shared" si="0"/>
        <v>0</v>
      </c>
      <c r="M15" s="7"/>
      <c r="N15" s="17"/>
      <c r="P15" s="15"/>
      <c r="Q15" s="359"/>
      <c r="R15" s="16"/>
      <c r="S15" s="15"/>
      <c r="T15" s="359"/>
      <c r="U15" s="16"/>
    </row>
    <row r="16" spans="1:21" ht="30" customHeight="1">
      <c r="A16" s="455"/>
      <c r="B16" s="461"/>
      <c r="C16" s="362"/>
      <c r="D16" s="348" t="s">
        <v>4</v>
      </c>
      <c r="E16" s="348"/>
      <c r="F16" s="13">
        <f>F15</f>
        <v>17</v>
      </c>
      <c r="G16" s="14">
        <f>경비산출표!E12</f>
        <v>0</v>
      </c>
      <c r="H16" s="14">
        <f t="shared" si="1"/>
        <v>0</v>
      </c>
      <c r="I16" s="13">
        <f>I15</f>
        <v>1</v>
      </c>
      <c r="J16" s="14">
        <f>경비산출표!F12</f>
        <v>0</v>
      </c>
      <c r="K16" s="14">
        <f t="shared" si="2"/>
        <v>0</v>
      </c>
      <c r="L16" s="14">
        <f t="shared" si="0"/>
        <v>0</v>
      </c>
      <c r="M16" s="7"/>
      <c r="N16" s="17"/>
      <c r="P16" s="15"/>
      <c r="Q16" s="359"/>
      <c r="R16" s="16"/>
      <c r="S16" s="15"/>
      <c r="T16" s="359"/>
      <c r="U16" s="16"/>
    </row>
    <row r="17" spans="1:20" ht="30" customHeight="1">
      <c r="A17" s="455"/>
      <c r="B17" s="447" t="str">
        <f>경비산출표!A13</f>
        <v>교통통신비</v>
      </c>
      <c r="C17" s="448"/>
      <c r="D17" s="448"/>
      <c r="E17" s="449"/>
      <c r="F17" s="18" t="str">
        <f>시내교통비!A1&amp;시내교통비!A2&amp;" 참조"</f>
        <v>&lt; 표 : 13 &gt; 교통통신비산출표 참조</v>
      </c>
      <c r="G17" s="19"/>
      <c r="H17" s="19"/>
      <c r="I17" s="19"/>
      <c r="J17" s="19"/>
      <c r="K17" s="20"/>
      <c r="L17" s="14">
        <f>경비산출표!G13</f>
        <v>1890000</v>
      </c>
      <c r="M17" s="7"/>
      <c r="N17" s="17"/>
      <c r="P17" s="15"/>
      <c r="Q17" s="359"/>
      <c r="R17" s="16"/>
    </row>
    <row r="18" spans="1:20" ht="30" customHeight="1">
      <c r="A18" s="455"/>
      <c r="B18" s="447" t="str">
        <f>경비산출표!A14</f>
        <v>식대비</v>
      </c>
      <c r="C18" s="448"/>
      <c r="D18" s="448"/>
      <c r="E18" s="449"/>
      <c r="F18" s="18" t="str">
        <f>+식대비!A1&amp;식대비!A2&amp;" 참조"</f>
        <v>&lt; 표 : 14 &gt; 식대비산출표 참조</v>
      </c>
      <c r="G18" s="19"/>
      <c r="H18" s="19"/>
      <c r="I18" s="19"/>
      <c r="J18" s="19"/>
      <c r="K18" s="20"/>
      <c r="L18" s="14">
        <f>경비산출표!G14</f>
        <v>2519748</v>
      </c>
      <c r="M18" s="7"/>
      <c r="N18" s="17"/>
      <c r="P18" s="15"/>
      <c r="Q18" s="359"/>
      <c r="R18" s="16"/>
    </row>
    <row r="19" spans="1:20" ht="30" customHeight="1">
      <c r="A19" s="456"/>
      <c r="B19" s="457" t="s">
        <v>10</v>
      </c>
      <c r="C19" s="458"/>
      <c r="D19" s="458"/>
      <c r="E19" s="459"/>
      <c r="F19" s="452" t="s">
        <v>441</v>
      </c>
      <c r="G19" s="453"/>
      <c r="H19" s="453"/>
      <c r="I19" s="453"/>
      <c r="J19" s="453"/>
      <c r="K19" s="20"/>
      <c r="L19" s="14"/>
      <c r="M19" s="431"/>
      <c r="N19" s="341"/>
      <c r="O19" s="402" t="s">
        <v>329</v>
      </c>
      <c r="P19" s="403">
        <v>4</v>
      </c>
      <c r="Q19" s="359"/>
    </row>
    <row r="20" spans="1:20" ht="30" customHeight="1">
      <c r="A20" s="447" t="s">
        <v>203</v>
      </c>
      <c r="B20" s="448"/>
      <c r="C20" s="448"/>
      <c r="D20" s="448"/>
      <c r="E20" s="449"/>
      <c r="F20" s="442" t="s">
        <v>442</v>
      </c>
      <c r="G20" s="21"/>
      <c r="H20" s="21"/>
      <c r="I20" s="21"/>
      <c r="J20" s="21"/>
      <c r="K20" s="21"/>
      <c r="L20" s="22">
        <f>L19+L10</f>
        <v>0</v>
      </c>
      <c r="M20" s="428"/>
      <c r="N20" s="341"/>
      <c r="Q20" s="363"/>
    </row>
    <row r="21" spans="1:20" ht="30" customHeight="1">
      <c r="A21" s="447" t="s">
        <v>360</v>
      </c>
      <c r="B21" s="448"/>
      <c r="C21" s="448"/>
      <c r="D21" s="448"/>
      <c r="E21" s="449"/>
      <c r="F21" s="442" t="s">
        <v>446</v>
      </c>
      <c r="G21" s="21"/>
      <c r="H21" s="21"/>
      <c r="I21" s="21"/>
      <c r="J21" s="21"/>
      <c r="K21" s="21"/>
      <c r="L21" s="23">
        <f>TRUNC(L20*8%,0)</f>
        <v>0</v>
      </c>
      <c r="M21" s="6" t="s">
        <v>275</v>
      </c>
      <c r="N21" s="17" t="s">
        <v>271</v>
      </c>
      <c r="O21" s="363">
        <f>일반!F8</f>
        <v>0</v>
      </c>
      <c r="P21" s="331" t="b">
        <f>O21=L21</f>
        <v>1</v>
      </c>
    </row>
    <row r="22" spans="1:20" ht="30" customHeight="1">
      <c r="A22" s="447" t="s">
        <v>20</v>
      </c>
      <c r="B22" s="448"/>
      <c r="C22" s="448"/>
      <c r="D22" s="448"/>
      <c r="E22" s="449"/>
      <c r="F22" s="442" t="s">
        <v>447</v>
      </c>
      <c r="G22" s="21"/>
      <c r="H22" s="21"/>
      <c r="I22" s="21"/>
      <c r="J22" s="21"/>
      <c r="K22" s="21"/>
      <c r="L22" s="23">
        <f>TRUNC(SUM(L10,L19,L21)*10%,0)</f>
        <v>0</v>
      </c>
      <c r="M22" s="6" t="s">
        <v>276</v>
      </c>
      <c r="N22" s="17" t="s">
        <v>272</v>
      </c>
      <c r="O22" s="363">
        <f>이윤!G8</f>
        <v>0</v>
      </c>
      <c r="P22" s="331" t="b">
        <f>O22=L22</f>
        <v>1</v>
      </c>
    </row>
    <row r="23" spans="1:20" ht="30" customHeight="1" thickBot="1">
      <c r="A23" s="447" t="s">
        <v>443</v>
      </c>
      <c r="B23" s="448"/>
      <c r="C23" s="448"/>
      <c r="D23" s="448"/>
      <c r="E23" s="449"/>
      <c r="F23" s="442" t="s">
        <v>444</v>
      </c>
      <c r="G23" s="21"/>
      <c r="H23" s="21"/>
      <c r="I23" s="21"/>
      <c r="J23" s="21"/>
      <c r="K23" s="21"/>
      <c r="L23" s="23">
        <f>SUM(L20:L22)</f>
        <v>0</v>
      </c>
      <c r="M23" s="428"/>
      <c r="N23" s="341"/>
    </row>
    <row r="24" spans="1:20" ht="30" customHeight="1">
      <c r="A24" s="447" t="s">
        <v>57</v>
      </c>
      <c r="B24" s="448"/>
      <c r="C24" s="448"/>
      <c r="D24" s="448"/>
      <c r="E24" s="449"/>
      <c r="F24" s="442" t="s">
        <v>445</v>
      </c>
      <c r="G24" s="21"/>
      <c r="H24" s="21"/>
      <c r="I24" s="21"/>
      <c r="J24" s="21"/>
      <c r="K24" s="21"/>
      <c r="L24" s="23">
        <f>TRUNC(L23*10%,0)</f>
        <v>0</v>
      </c>
      <c r="M24" s="428"/>
      <c r="O24" s="393"/>
      <c r="P24" s="394"/>
      <c r="Q24" s="394"/>
      <c r="R24" s="395"/>
    </row>
    <row r="25" spans="1:20" ht="30" customHeight="1" thickBot="1">
      <c r="A25" s="447" t="s">
        <v>437</v>
      </c>
      <c r="B25" s="448"/>
      <c r="C25" s="448"/>
      <c r="D25" s="448"/>
      <c r="E25" s="449"/>
      <c r="F25" s="442" t="s">
        <v>448</v>
      </c>
      <c r="G25" s="21"/>
      <c r="H25" s="21"/>
      <c r="I25" s="21"/>
      <c r="J25" s="21"/>
      <c r="K25" s="24"/>
      <c r="L25" s="40">
        <f>ROUNDDOWN(SUM(L23:L24),-3)</f>
        <v>0</v>
      </c>
      <c r="M25" s="414"/>
      <c r="O25" s="396"/>
      <c r="P25" s="397"/>
      <c r="Q25" s="397"/>
      <c r="R25" s="25"/>
      <c r="T25" s="419"/>
    </row>
    <row r="26" spans="1:20" ht="30" customHeight="1">
      <c r="A26" s="443" t="s">
        <v>330</v>
      </c>
      <c r="B26" s="444"/>
      <c r="C26" s="444"/>
      <c r="D26" s="444"/>
      <c r="E26" s="445"/>
      <c r="F26" s="442" t="s">
        <v>450</v>
      </c>
      <c r="G26" s="21"/>
      <c r="H26" s="21"/>
      <c r="I26" s="21"/>
      <c r="J26" s="21"/>
      <c r="K26" s="24"/>
      <c r="L26" s="26">
        <v>12</v>
      </c>
      <c r="M26" s="414"/>
      <c r="O26" s="404"/>
      <c r="P26" s="404"/>
      <c r="Q26" s="404"/>
      <c r="R26" s="27"/>
    </row>
    <row r="27" spans="1:20" ht="30" customHeight="1">
      <c r="A27" s="443" t="s">
        <v>331</v>
      </c>
      <c r="B27" s="444"/>
      <c r="C27" s="444"/>
      <c r="D27" s="444"/>
      <c r="E27" s="445"/>
      <c r="F27" s="442" t="s">
        <v>449</v>
      </c>
      <c r="G27" s="21"/>
      <c r="H27" s="21"/>
      <c r="I27" s="21"/>
      <c r="J27" s="21"/>
      <c r="K27" s="24"/>
      <c r="L27" s="40">
        <f>TRUNC(L25*L26,)</f>
        <v>0</v>
      </c>
      <c r="M27" s="414"/>
      <c r="O27" s="404"/>
      <c r="P27" s="404"/>
      <c r="Q27" s="404"/>
      <c r="R27" s="27"/>
    </row>
    <row r="28" spans="1:20" ht="23.1" customHeight="1">
      <c r="A28" s="5" t="str">
        <f>"주1) "&amp;A6&amp;" : "&amp;단위당인건비!A1&amp;단위당인건비!A2&amp;" 참조"</f>
        <v>주1) 인건비 : &lt; 표 : 2 &gt; 직무별(1인) 인건비산출표 참조</v>
      </c>
      <c r="K28" s="29"/>
      <c r="L28" s="29"/>
      <c r="M28" s="361"/>
      <c r="O28" s="15"/>
      <c r="P28" s="359"/>
    </row>
    <row r="29" spans="1:20" ht="23.1" customHeight="1">
      <c r="A29" s="5" t="str">
        <f>"  2) "&amp;A11&amp;" : "&amp;경비산출표!A1&amp;경비산출표!A2&amp;" 참조"</f>
        <v xml:space="preserve">  2) 경비 : &lt; 표 : 9 &gt; 직무별 경비집계표 참조</v>
      </c>
    </row>
    <row r="30" spans="1:20" ht="23.1" customHeight="1">
      <c r="A30" s="5" t="str">
        <f>"  3) 일반관리비 : "&amp;일반!A1&amp;일반!A2&amp;" 참조"</f>
        <v xml:space="preserve">  3) 일반관리비 : &lt; 표 : 15 &gt; 일반관리비산출표 참조</v>
      </c>
    </row>
    <row r="31" spans="1:20" ht="23.1" customHeight="1">
      <c r="A31" s="5" t="str">
        <f>"  4) 이윤 : "&amp;이윤!A1&amp;이윤!A2&amp;" 참조"</f>
        <v xml:space="preserve">  4) 이윤 : &lt; 표 : 17 &gt; 이윤산출표 참조</v>
      </c>
    </row>
    <row r="32" spans="1:20" ht="20.100000000000001" hidden="1" customHeight="1">
      <c r="A32" s="5" t="str">
        <f>"  5) 1개월 기준 산정표는 "&amp;'1개월기준'!A1&amp;'1개월기준'!A2:M2&amp;" 참조"</f>
        <v xml:space="preserve">  5) 1개월 기준 산정표는 [ 별첨 ] 용역원가계산서 (1개월 기준) 참조</v>
      </c>
    </row>
    <row r="33" ht="24" customHeight="1"/>
    <row r="34" ht="24" customHeight="1"/>
  </sheetData>
  <mergeCells count="26">
    <mergeCell ref="B18:E18"/>
    <mergeCell ref="M4:M5"/>
    <mergeCell ref="A6:A10"/>
    <mergeCell ref="B6:E6"/>
    <mergeCell ref="B8:E8"/>
    <mergeCell ref="B9:E9"/>
    <mergeCell ref="B10:E10"/>
    <mergeCell ref="L4:L5"/>
    <mergeCell ref="B7:E7"/>
    <mergeCell ref="A4:E5"/>
    <mergeCell ref="A26:E26"/>
    <mergeCell ref="A27:E27"/>
    <mergeCell ref="A1:M1"/>
    <mergeCell ref="A25:E25"/>
    <mergeCell ref="F4:H4"/>
    <mergeCell ref="I4:K4"/>
    <mergeCell ref="B17:E17"/>
    <mergeCell ref="F19:J19"/>
    <mergeCell ref="A23:E23"/>
    <mergeCell ref="A24:E24"/>
    <mergeCell ref="A20:E20"/>
    <mergeCell ref="A21:E21"/>
    <mergeCell ref="A22:E22"/>
    <mergeCell ref="A11:A19"/>
    <mergeCell ref="B19:E19"/>
    <mergeCell ref="B11:B16"/>
  </mergeCells>
  <phoneticPr fontId="9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9" firstPageNumber="13" fitToHeight="1000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showGridLines="0" view="pageBreakPreview" zoomScaleNormal="90" zoomScaleSheetLayoutView="100" workbookViewId="0">
      <selection activeCell="F6" sqref="A6:XFD6"/>
    </sheetView>
  </sheetViews>
  <sheetFormatPr defaultRowHeight="12"/>
  <cols>
    <col min="1" max="2" width="3.77734375" style="331" customWidth="1"/>
    <col min="3" max="3" width="1.109375" style="331" customWidth="1"/>
    <col min="4" max="4" width="15.88671875" style="341" bestFit="1" customWidth="1"/>
    <col min="5" max="5" width="1.109375" style="341" customWidth="1"/>
    <col min="6" max="6" width="4.77734375" style="30" customWidth="1"/>
    <col min="7" max="7" width="10.77734375" style="30" bestFit="1" customWidth="1"/>
    <col min="8" max="8" width="9.88671875" style="30" bestFit="1" customWidth="1"/>
    <col min="9" max="9" width="4.77734375" style="30" customWidth="1"/>
    <col min="10" max="11" width="10.77734375" style="30" bestFit="1" customWidth="1"/>
    <col min="12" max="12" width="11.5546875" style="30" bestFit="1" customWidth="1"/>
    <col min="13" max="13" width="6.77734375" style="331" customWidth="1"/>
    <col min="14" max="14" width="15.88671875" style="331" hidden="1" customWidth="1"/>
    <col min="15" max="15" width="11.5546875" style="331" bestFit="1" customWidth="1"/>
    <col min="16" max="16" width="11.77734375" style="331" customWidth="1"/>
    <col min="17" max="17" width="11.88671875" style="331" customWidth="1"/>
    <col min="18" max="18" width="8.6640625" style="331" customWidth="1"/>
    <col min="19" max="19" width="9.88671875" style="331" bestFit="1" customWidth="1"/>
    <col min="20" max="20" width="12.44140625" style="331" bestFit="1" customWidth="1"/>
    <col min="21" max="16384" width="8.88671875" style="331"/>
  </cols>
  <sheetData>
    <row r="1" spans="1:21" ht="20.100000000000001" customHeight="1">
      <c r="A1" s="420" t="s">
        <v>417</v>
      </c>
    </row>
    <row r="2" spans="1:21" s="421" customFormat="1" ht="39.950000000000003" customHeight="1">
      <c r="A2" s="446" t="s">
        <v>416</v>
      </c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05"/>
    </row>
    <row r="3" spans="1:21" ht="20.100000000000001" customHeight="1">
      <c r="A3" s="335"/>
      <c r="B3" s="335"/>
      <c r="C3" s="335"/>
      <c r="D3" s="336"/>
      <c r="E3" s="336"/>
      <c r="F3" s="31"/>
      <c r="G3" s="31"/>
      <c r="H3" s="31"/>
      <c r="I3" s="31"/>
      <c r="J3" s="31"/>
      <c r="K3" s="31"/>
      <c r="L3" s="31"/>
      <c r="M3" s="347"/>
      <c r="N3" s="347"/>
    </row>
    <row r="4" spans="1:21" ht="20.100000000000001" customHeight="1">
      <c r="A4" s="338" t="s">
        <v>418</v>
      </c>
      <c r="B4" s="338"/>
      <c r="C4" s="338"/>
      <c r="F4" s="32"/>
      <c r="G4" s="32"/>
      <c r="H4" s="32"/>
      <c r="I4" s="32"/>
      <c r="J4" s="32"/>
      <c r="K4" s="32"/>
      <c r="L4" s="32"/>
      <c r="M4" s="345" t="s">
        <v>238</v>
      </c>
      <c r="N4" s="345"/>
    </row>
    <row r="5" spans="1:21" ht="20.100000000000001" customHeight="1">
      <c r="A5" s="469" t="s">
        <v>428</v>
      </c>
      <c r="B5" s="470"/>
      <c r="C5" s="470"/>
      <c r="D5" s="470"/>
      <c r="E5" s="471"/>
      <c r="F5" s="475" t="s">
        <v>343</v>
      </c>
      <c r="G5" s="476"/>
      <c r="H5" s="476"/>
      <c r="I5" s="475" t="s">
        <v>344</v>
      </c>
      <c r="J5" s="476"/>
      <c r="K5" s="476"/>
      <c r="L5" s="477" t="s">
        <v>10</v>
      </c>
      <c r="M5" s="479" t="s">
        <v>277</v>
      </c>
      <c r="N5" s="33"/>
    </row>
    <row r="6" spans="1:21" ht="30" customHeight="1">
      <c r="A6" s="472"/>
      <c r="B6" s="473"/>
      <c r="C6" s="473"/>
      <c r="D6" s="473"/>
      <c r="E6" s="474"/>
      <c r="F6" s="34" t="s">
        <v>256</v>
      </c>
      <c r="G6" s="35" t="s">
        <v>278</v>
      </c>
      <c r="H6" s="36" t="s">
        <v>236</v>
      </c>
      <c r="I6" s="34" t="s">
        <v>256</v>
      </c>
      <c r="J6" s="35" t="s">
        <v>278</v>
      </c>
      <c r="K6" s="36" t="s">
        <v>236</v>
      </c>
      <c r="L6" s="478"/>
      <c r="M6" s="480"/>
      <c r="N6" s="33"/>
    </row>
    <row r="7" spans="1:21" ht="29.1" customHeight="1">
      <c r="A7" s="464" t="s">
        <v>279</v>
      </c>
      <c r="B7" s="447" t="s">
        <v>53</v>
      </c>
      <c r="C7" s="448"/>
      <c r="D7" s="448"/>
      <c r="E7" s="449"/>
      <c r="F7" s="37">
        <f>투입인원!D7</f>
        <v>17</v>
      </c>
      <c r="G7" s="38">
        <f>단위당인건비!E6</f>
        <v>0</v>
      </c>
      <c r="H7" s="38">
        <f>TRUNC(F7*G7,0)</f>
        <v>0</v>
      </c>
      <c r="I7" s="37">
        <f>투입인원!D8</f>
        <v>1</v>
      </c>
      <c r="J7" s="38">
        <f>단위당인건비!E20</f>
        <v>0</v>
      </c>
      <c r="K7" s="38">
        <f>TRUNC(I7*J7,0)</f>
        <v>0</v>
      </c>
      <c r="L7" s="38">
        <f t="shared" ref="L7:L17" si="0">H7+K7</f>
        <v>0</v>
      </c>
      <c r="M7" s="39" t="s">
        <v>273</v>
      </c>
      <c r="N7" s="331" t="s">
        <v>269</v>
      </c>
      <c r="P7" s="41"/>
      <c r="Q7" s="359"/>
      <c r="R7" s="16"/>
      <c r="S7" s="41"/>
      <c r="T7" s="359"/>
      <c r="U7" s="16"/>
    </row>
    <row r="8" spans="1:21" ht="29.1" customHeight="1">
      <c r="A8" s="465"/>
      <c r="B8" s="447" t="s">
        <v>255</v>
      </c>
      <c r="C8" s="448"/>
      <c r="D8" s="448"/>
      <c r="E8" s="449"/>
      <c r="F8" s="37">
        <f>F7</f>
        <v>17</v>
      </c>
      <c r="G8" s="38">
        <f>단위당인건비!E7</f>
        <v>0</v>
      </c>
      <c r="H8" s="38">
        <f t="shared" ref="H8:H17" si="1">TRUNC(F8*G8,0)</f>
        <v>0</v>
      </c>
      <c r="I8" s="37">
        <f>I7</f>
        <v>1</v>
      </c>
      <c r="J8" s="38">
        <f>단위당인건비!E21</f>
        <v>0</v>
      </c>
      <c r="K8" s="38">
        <f>TRUNC(I8*J8,0)</f>
        <v>0</v>
      </c>
      <c r="L8" s="38">
        <f t="shared" si="0"/>
        <v>0</v>
      </c>
      <c r="M8" s="342"/>
      <c r="P8" s="41"/>
      <c r="Q8" s="359"/>
      <c r="R8" s="16"/>
      <c r="S8" s="41"/>
      <c r="T8" s="359"/>
      <c r="U8" s="16"/>
    </row>
    <row r="9" spans="1:21" ht="29.1" customHeight="1">
      <c r="A9" s="465"/>
      <c r="B9" s="447" t="s">
        <v>54</v>
      </c>
      <c r="C9" s="448"/>
      <c r="D9" s="448"/>
      <c r="E9" s="448"/>
      <c r="F9" s="37">
        <f>F8</f>
        <v>17</v>
      </c>
      <c r="G9" s="38">
        <f>단위당인건비!E8</f>
        <v>0</v>
      </c>
      <c r="H9" s="38">
        <f t="shared" si="1"/>
        <v>0</v>
      </c>
      <c r="I9" s="37">
        <f>I8</f>
        <v>1</v>
      </c>
      <c r="J9" s="38">
        <f>단위당인건비!E22</f>
        <v>0</v>
      </c>
      <c r="K9" s="38">
        <f>TRUNC(I9*J9,0)</f>
        <v>0</v>
      </c>
      <c r="L9" s="38">
        <f t="shared" si="0"/>
        <v>0</v>
      </c>
      <c r="M9" s="42"/>
      <c r="P9" s="41"/>
      <c r="Q9" s="359"/>
      <c r="R9" s="16"/>
      <c r="S9" s="41"/>
      <c r="T9" s="359"/>
      <c r="U9" s="16"/>
    </row>
    <row r="10" spans="1:21" ht="29.1" customHeight="1">
      <c r="A10" s="465"/>
      <c r="B10" s="447" t="s">
        <v>55</v>
      </c>
      <c r="C10" s="448"/>
      <c r="D10" s="448"/>
      <c r="E10" s="448"/>
      <c r="F10" s="37">
        <f>F9</f>
        <v>17</v>
      </c>
      <c r="G10" s="38">
        <f>단위당인건비!E9</f>
        <v>0</v>
      </c>
      <c r="H10" s="38">
        <f t="shared" si="1"/>
        <v>0</v>
      </c>
      <c r="I10" s="37">
        <f>I9</f>
        <v>1</v>
      </c>
      <c r="J10" s="38">
        <f>단위당인건비!E23</f>
        <v>0</v>
      </c>
      <c r="K10" s="38">
        <f>TRUNC(I10*J10,0)</f>
        <v>0</v>
      </c>
      <c r="L10" s="38">
        <f t="shared" si="0"/>
        <v>0</v>
      </c>
      <c r="M10" s="42"/>
      <c r="P10" s="41"/>
      <c r="Q10" s="359"/>
      <c r="R10" s="16"/>
      <c r="S10" s="41"/>
      <c r="T10" s="359"/>
      <c r="U10" s="16"/>
    </row>
    <row r="11" spans="1:21" ht="29.1" customHeight="1">
      <c r="A11" s="466"/>
      <c r="B11" s="457" t="s">
        <v>10</v>
      </c>
      <c r="C11" s="458"/>
      <c r="D11" s="458"/>
      <c r="E11" s="458"/>
      <c r="F11" s="37"/>
      <c r="G11" s="38">
        <f>SUM(G7:G10)</f>
        <v>0</v>
      </c>
      <c r="H11" s="38">
        <f>SUM(H7:H10)</f>
        <v>0</v>
      </c>
      <c r="I11" s="37"/>
      <c r="J11" s="38">
        <f>SUM(J7:J10)</f>
        <v>0</v>
      </c>
      <c r="K11" s="38">
        <f>SUM(K7:K10)</f>
        <v>0</v>
      </c>
      <c r="L11" s="38">
        <f t="shared" si="0"/>
        <v>0</v>
      </c>
      <c r="M11" s="431"/>
      <c r="N11" s="359"/>
      <c r="P11" s="41"/>
      <c r="Q11" s="359"/>
      <c r="R11" s="16"/>
      <c r="S11" s="41"/>
      <c r="T11" s="359"/>
      <c r="U11" s="16"/>
    </row>
    <row r="12" spans="1:21" ht="29.1" customHeight="1">
      <c r="A12" s="454" t="s">
        <v>280</v>
      </c>
      <c r="B12" s="460" t="s">
        <v>204</v>
      </c>
      <c r="C12" s="362"/>
      <c r="D12" s="348" t="s">
        <v>41</v>
      </c>
      <c r="E12" s="348"/>
      <c r="F12" s="37">
        <f>F10</f>
        <v>17</v>
      </c>
      <c r="G12" s="38">
        <f>경비산출표!E7</f>
        <v>0</v>
      </c>
      <c r="H12" s="38">
        <f t="shared" si="1"/>
        <v>0</v>
      </c>
      <c r="I12" s="37">
        <f>I10</f>
        <v>1</v>
      </c>
      <c r="J12" s="38">
        <f>경비산출표!F7</f>
        <v>0</v>
      </c>
      <c r="K12" s="38">
        <f>TRUNC(I12*J12,0)</f>
        <v>0</v>
      </c>
      <c r="L12" s="38">
        <f t="shared" si="0"/>
        <v>0</v>
      </c>
      <c r="M12" s="39" t="s">
        <v>274</v>
      </c>
      <c r="N12" s="331" t="s">
        <v>270</v>
      </c>
      <c r="P12" s="41"/>
      <c r="Q12" s="359"/>
      <c r="R12" s="16"/>
      <c r="S12" s="41"/>
      <c r="T12" s="359"/>
      <c r="U12" s="16"/>
    </row>
    <row r="13" spans="1:21" ht="29.1" customHeight="1">
      <c r="A13" s="455"/>
      <c r="B13" s="461"/>
      <c r="C13" s="362"/>
      <c r="D13" s="348" t="s">
        <v>2</v>
      </c>
      <c r="E13" s="348"/>
      <c r="F13" s="37">
        <f>F12</f>
        <v>17</v>
      </c>
      <c r="G13" s="38">
        <f>경비산출표!E8</f>
        <v>0</v>
      </c>
      <c r="H13" s="38">
        <f t="shared" si="1"/>
        <v>0</v>
      </c>
      <c r="I13" s="37">
        <f>I12</f>
        <v>1</v>
      </c>
      <c r="J13" s="38">
        <f>경비산출표!F8</f>
        <v>0</v>
      </c>
      <c r="K13" s="38">
        <f t="shared" ref="K13:K17" si="2">TRUNC(I13*J13,0)</f>
        <v>0</v>
      </c>
      <c r="L13" s="38">
        <f t="shared" si="0"/>
        <v>0</v>
      </c>
      <c r="M13" s="42"/>
      <c r="N13" s="43"/>
      <c r="P13" s="41"/>
      <c r="Q13" s="359"/>
      <c r="R13" s="16"/>
      <c r="S13" s="41"/>
      <c r="T13" s="359"/>
      <c r="U13" s="16"/>
    </row>
    <row r="14" spans="1:21" ht="29.1" customHeight="1">
      <c r="A14" s="455"/>
      <c r="B14" s="461"/>
      <c r="C14" s="362"/>
      <c r="D14" s="348" t="s">
        <v>72</v>
      </c>
      <c r="E14" s="348"/>
      <c r="F14" s="37">
        <f>F13</f>
        <v>17</v>
      </c>
      <c r="G14" s="38">
        <f>경비산출표!E9</f>
        <v>0</v>
      </c>
      <c r="H14" s="38">
        <f t="shared" si="1"/>
        <v>0</v>
      </c>
      <c r="I14" s="37">
        <f>I13</f>
        <v>1</v>
      </c>
      <c r="J14" s="38">
        <f>경비산출표!F9</f>
        <v>0</v>
      </c>
      <c r="K14" s="38">
        <f t="shared" si="2"/>
        <v>0</v>
      </c>
      <c r="L14" s="38">
        <f t="shared" si="0"/>
        <v>0</v>
      </c>
      <c r="M14" s="42"/>
      <c r="N14" s="43"/>
      <c r="P14" s="41"/>
      <c r="Q14" s="359"/>
      <c r="R14" s="16"/>
      <c r="S14" s="41"/>
      <c r="T14" s="359"/>
      <c r="U14" s="16"/>
    </row>
    <row r="15" spans="1:21" ht="29.1" customHeight="1">
      <c r="A15" s="455"/>
      <c r="B15" s="461"/>
      <c r="C15" s="362"/>
      <c r="D15" s="348" t="s">
        <v>3</v>
      </c>
      <c r="E15" s="348"/>
      <c r="F15" s="37">
        <f>F14</f>
        <v>17</v>
      </c>
      <c r="G15" s="38">
        <f>경비산출표!E10</f>
        <v>0</v>
      </c>
      <c r="H15" s="38">
        <f t="shared" si="1"/>
        <v>0</v>
      </c>
      <c r="I15" s="37">
        <f>I14</f>
        <v>1</v>
      </c>
      <c r="J15" s="38">
        <f>경비산출표!F10</f>
        <v>0</v>
      </c>
      <c r="K15" s="38">
        <f t="shared" si="2"/>
        <v>0</v>
      </c>
      <c r="L15" s="38">
        <f t="shared" si="0"/>
        <v>0</v>
      </c>
      <c r="M15" s="42"/>
      <c r="N15" s="43"/>
      <c r="P15" s="41"/>
      <c r="Q15" s="359"/>
      <c r="R15" s="16"/>
      <c r="S15" s="41"/>
      <c r="T15" s="359"/>
      <c r="U15" s="16"/>
    </row>
    <row r="16" spans="1:21" ht="29.1" customHeight="1">
      <c r="A16" s="455"/>
      <c r="B16" s="461"/>
      <c r="C16" s="362"/>
      <c r="D16" s="348" t="str">
        <f>경비산출표!C11</f>
        <v>노인장기요양보험료</v>
      </c>
      <c r="E16" s="348"/>
      <c r="F16" s="37">
        <f>F15</f>
        <v>17</v>
      </c>
      <c r="G16" s="38">
        <f>경비산출표!E11</f>
        <v>0</v>
      </c>
      <c r="H16" s="38">
        <f t="shared" si="1"/>
        <v>0</v>
      </c>
      <c r="I16" s="37">
        <f>I15</f>
        <v>1</v>
      </c>
      <c r="J16" s="38">
        <f>경비산출표!F11</f>
        <v>0</v>
      </c>
      <c r="K16" s="38">
        <f t="shared" si="2"/>
        <v>0</v>
      </c>
      <c r="L16" s="38">
        <f t="shared" si="0"/>
        <v>0</v>
      </c>
      <c r="M16" s="42"/>
      <c r="N16" s="43"/>
      <c r="P16" s="41"/>
      <c r="Q16" s="359"/>
      <c r="R16" s="16"/>
      <c r="S16" s="41"/>
      <c r="T16" s="359"/>
      <c r="U16" s="16"/>
    </row>
    <row r="17" spans="1:21" ht="29.1" customHeight="1">
      <c r="A17" s="455"/>
      <c r="B17" s="461"/>
      <c r="C17" s="362"/>
      <c r="D17" s="348" t="s">
        <v>4</v>
      </c>
      <c r="E17" s="348"/>
      <c r="F17" s="37">
        <f>F16</f>
        <v>17</v>
      </c>
      <c r="G17" s="38">
        <f>경비산출표!E12</f>
        <v>0</v>
      </c>
      <c r="H17" s="38">
        <f t="shared" si="1"/>
        <v>0</v>
      </c>
      <c r="I17" s="37">
        <f>I16</f>
        <v>1</v>
      </c>
      <c r="J17" s="38">
        <f>경비산출표!F12</f>
        <v>0</v>
      </c>
      <c r="K17" s="38">
        <f t="shared" si="2"/>
        <v>0</v>
      </c>
      <c r="L17" s="38">
        <f t="shared" si="0"/>
        <v>0</v>
      </c>
      <c r="M17" s="42"/>
      <c r="N17" s="43"/>
      <c r="P17" s="41"/>
      <c r="Q17" s="359"/>
      <c r="R17" s="16"/>
      <c r="S17" s="41"/>
      <c r="T17" s="359"/>
      <c r="U17" s="16"/>
    </row>
    <row r="18" spans="1:21" ht="29.1" customHeight="1">
      <c r="A18" s="455"/>
      <c r="B18" s="447" t="str">
        <f>경비산출표!A13</f>
        <v>교통통신비</v>
      </c>
      <c r="C18" s="448"/>
      <c r="D18" s="448"/>
      <c r="E18" s="449"/>
      <c r="F18" s="44"/>
      <c r="G18" s="45"/>
      <c r="H18" s="45"/>
      <c r="I18" s="45"/>
      <c r="J18" s="45"/>
      <c r="K18" s="46"/>
      <c r="L18" s="38">
        <f>경비산출표!G13</f>
        <v>1890000</v>
      </c>
      <c r="M18" s="42"/>
      <c r="N18" s="43"/>
      <c r="P18" s="41"/>
      <c r="Q18" s="359"/>
      <c r="R18" s="16"/>
    </row>
    <row r="19" spans="1:21" ht="29.1" customHeight="1">
      <c r="A19" s="455"/>
      <c r="B19" s="447" t="str">
        <f>경비산출표!A14</f>
        <v>식대비</v>
      </c>
      <c r="C19" s="448"/>
      <c r="D19" s="448"/>
      <c r="E19" s="449"/>
      <c r="F19" s="44"/>
      <c r="G19" s="45"/>
      <c r="H19" s="45"/>
      <c r="I19" s="45"/>
      <c r="J19" s="45"/>
      <c r="K19" s="46"/>
      <c r="L19" s="38">
        <f>경비산출표!G14</f>
        <v>2519748</v>
      </c>
      <c r="M19" s="42"/>
      <c r="N19" s="43"/>
      <c r="P19" s="41"/>
      <c r="Q19" s="359"/>
      <c r="R19" s="16"/>
    </row>
    <row r="20" spans="1:21" ht="29.1" customHeight="1">
      <c r="A20" s="456"/>
      <c r="B20" s="457" t="s">
        <v>10</v>
      </c>
      <c r="C20" s="458"/>
      <c r="D20" s="458"/>
      <c r="E20" s="459"/>
      <c r="F20" s="481"/>
      <c r="G20" s="482"/>
      <c r="H20" s="482"/>
      <c r="I20" s="482"/>
      <c r="J20" s="482"/>
      <c r="K20" s="46"/>
      <c r="L20" s="38">
        <f>SUM(L12:L19)</f>
        <v>4409748</v>
      </c>
      <c r="M20" s="431"/>
      <c r="N20" s="341"/>
      <c r="O20" s="402" t="s">
        <v>329</v>
      </c>
      <c r="P20" s="403">
        <v>4</v>
      </c>
      <c r="Q20" s="359"/>
    </row>
    <row r="21" spans="1:21" ht="29.1" customHeight="1">
      <c r="A21" s="447" t="s">
        <v>203</v>
      </c>
      <c r="B21" s="448"/>
      <c r="C21" s="448"/>
      <c r="D21" s="448"/>
      <c r="E21" s="449"/>
      <c r="F21" s="47"/>
      <c r="G21" s="48"/>
      <c r="H21" s="48"/>
      <c r="I21" s="48"/>
      <c r="J21" s="48"/>
      <c r="K21" s="48"/>
      <c r="L21" s="49">
        <f>L20+L11</f>
        <v>4409748</v>
      </c>
      <c r="M21" s="428"/>
      <c r="N21" s="341"/>
      <c r="Q21" s="363">
        <f>L21/13</f>
        <v>339211.38461538462</v>
      </c>
    </row>
    <row r="22" spans="1:21" ht="29.1" customHeight="1">
      <c r="A22" s="447" t="s">
        <v>360</v>
      </c>
      <c r="B22" s="448"/>
      <c r="C22" s="448"/>
      <c r="D22" s="448"/>
      <c r="E22" s="449"/>
      <c r="F22" s="47"/>
      <c r="G22" s="48"/>
      <c r="H22" s="48"/>
      <c r="I22" s="48"/>
      <c r="J22" s="48"/>
      <c r="K22" s="48"/>
      <c r="L22" s="50">
        <f>TRUNC(L21*8%,0)</f>
        <v>352779</v>
      </c>
      <c r="M22" s="39" t="s">
        <v>275</v>
      </c>
      <c r="N22" s="43" t="s">
        <v>271</v>
      </c>
      <c r="O22" s="363">
        <f>일반!F8</f>
        <v>0</v>
      </c>
      <c r="P22" s="331" t="b">
        <f>O22=L22</f>
        <v>0</v>
      </c>
    </row>
    <row r="23" spans="1:21" ht="29.1" customHeight="1">
      <c r="A23" s="447" t="s">
        <v>20</v>
      </c>
      <c r="B23" s="448"/>
      <c r="C23" s="448"/>
      <c r="D23" s="448"/>
      <c r="E23" s="449"/>
      <c r="F23" s="47"/>
      <c r="G23" s="48"/>
      <c r="H23" s="48"/>
      <c r="I23" s="48"/>
      <c r="J23" s="48"/>
      <c r="K23" s="48"/>
      <c r="L23" s="50">
        <f>TRUNC(SUM(L11,L20,L22)*10%,0)</f>
        <v>476252</v>
      </c>
      <c r="M23" s="39" t="s">
        <v>276</v>
      </c>
      <c r="N23" s="43" t="s">
        <v>272</v>
      </c>
      <c r="O23" s="363">
        <f>이윤!G8</f>
        <v>0</v>
      </c>
      <c r="P23" s="331" t="b">
        <f>O23=L23</f>
        <v>0</v>
      </c>
    </row>
    <row r="24" spans="1:21" ht="29.1" customHeight="1" thickBot="1">
      <c r="A24" s="447" t="s">
        <v>56</v>
      </c>
      <c r="B24" s="448"/>
      <c r="C24" s="448"/>
      <c r="D24" s="448"/>
      <c r="E24" s="449"/>
      <c r="F24" s="47"/>
      <c r="G24" s="48"/>
      <c r="H24" s="48"/>
      <c r="I24" s="48"/>
      <c r="J24" s="48"/>
      <c r="K24" s="48"/>
      <c r="L24" s="50">
        <f>SUM(L21:L23)</f>
        <v>5238779</v>
      </c>
      <c r="M24" s="428"/>
      <c r="N24" s="341"/>
    </row>
    <row r="25" spans="1:21" ht="29.1" customHeight="1">
      <c r="A25" s="447" t="s">
        <v>57</v>
      </c>
      <c r="B25" s="448"/>
      <c r="C25" s="448"/>
      <c r="D25" s="448"/>
      <c r="E25" s="449"/>
      <c r="F25" s="47"/>
      <c r="G25" s="48"/>
      <c r="H25" s="48"/>
      <c r="I25" s="48"/>
      <c r="J25" s="48"/>
      <c r="K25" s="48"/>
      <c r="L25" s="50">
        <f>TRUNC(L24*10%,0)</f>
        <v>523877</v>
      </c>
      <c r="M25" s="428"/>
      <c r="O25" s="393" t="s">
        <v>306</v>
      </c>
      <c r="P25" s="394" t="s">
        <v>305</v>
      </c>
      <c r="Q25" s="394" t="s">
        <v>307</v>
      </c>
      <c r="R25" s="395" t="s">
        <v>308</v>
      </c>
    </row>
    <row r="26" spans="1:21" ht="29.1" customHeight="1" thickBot="1">
      <c r="A26" s="447" t="s">
        <v>5</v>
      </c>
      <c r="B26" s="448"/>
      <c r="C26" s="448"/>
      <c r="D26" s="448"/>
      <c r="E26" s="449"/>
      <c r="F26" s="47"/>
      <c r="G26" s="48"/>
      <c r="H26" s="48"/>
      <c r="I26" s="48"/>
      <c r="J26" s="48"/>
      <c r="K26" s="51"/>
      <c r="L26" s="40">
        <f>ROUNDDOWN(SUM(L24:L25),-3)</f>
        <v>5762000</v>
      </c>
      <c r="M26" s="414"/>
      <c r="O26" s="396">
        <f>L26*L27</f>
        <v>5762000</v>
      </c>
      <c r="P26" s="397">
        <v>20000000</v>
      </c>
      <c r="Q26" s="397">
        <f>O26-P26</f>
        <v>-14238000</v>
      </c>
      <c r="R26" s="25">
        <f>Q26/P26</f>
        <v>-0.71189999999999998</v>
      </c>
      <c r="T26" s="419">
        <f>L26/13</f>
        <v>443230.76923076925</v>
      </c>
    </row>
    <row r="27" spans="1:21" ht="29.1" customHeight="1">
      <c r="A27" s="443" t="s">
        <v>330</v>
      </c>
      <c r="B27" s="444"/>
      <c r="C27" s="444"/>
      <c r="D27" s="444"/>
      <c r="E27" s="445"/>
      <c r="F27" s="47"/>
      <c r="G27" s="48"/>
      <c r="H27" s="48"/>
      <c r="I27" s="48"/>
      <c r="J27" s="48"/>
      <c r="K27" s="51"/>
      <c r="L27" s="26">
        <v>1</v>
      </c>
      <c r="M27" s="414"/>
      <c r="O27" s="404"/>
      <c r="P27" s="404"/>
      <c r="Q27" s="404"/>
      <c r="R27" s="27"/>
    </row>
    <row r="28" spans="1:21" ht="29.1" customHeight="1">
      <c r="A28" s="443" t="s">
        <v>331</v>
      </c>
      <c r="B28" s="444"/>
      <c r="C28" s="444"/>
      <c r="D28" s="444"/>
      <c r="E28" s="445"/>
      <c r="F28" s="47"/>
      <c r="G28" s="48"/>
      <c r="H28" s="48"/>
      <c r="I28" s="48"/>
      <c r="J28" s="48"/>
      <c r="K28" s="51"/>
      <c r="L28" s="40">
        <f>TRUNC(L26*L27,)</f>
        <v>5762000</v>
      </c>
      <c r="M28" s="414"/>
      <c r="O28" s="404">
        <v>13368000</v>
      </c>
      <c r="P28" s="404">
        <f>L26*12</f>
        <v>69144000</v>
      </c>
      <c r="Q28" s="404"/>
      <c r="R28" s="27"/>
    </row>
    <row r="29" spans="1:21" ht="24" customHeight="1">
      <c r="A29" s="32" t="str">
        <f>"주1) "&amp;A7&amp;" : "&amp;단위당인건비!A1&amp;단위당인건비!A2&amp;" 참조"</f>
        <v>주1) 인건비 : &lt; 표 : 2 &gt; 직무별(1인) 인건비산출표 참조</v>
      </c>
      <c r="K29" s="52"/>
      <c r="L29" s="52"/>
      <c r="M29" s="361"/>
      <c r="O29" s="41">
        <v>469260000</v>
      </c>
      <c r="P29" s="359"/>
    </row>
    <row r="30" spans="1:21" ht="24" customHeight="1">
      <c r="A30" s="32" t="str">
        <f>"주2) "&amp;A12&amp;" : "&amp;경비산출표!A1&amp;경비산출표!A2&amp;" 참조"</f>
        <v>주2) 경비 : &lt; 표 : 9 &gt; 직무별 경비집계표 참조</v>
      </c>
    </row>
    <row r="31" spans="1:21" ht="24" customHeight="1">
      <c r="A31" s="32" t="str">
        <f>"주3) 일반관리비 : "&amp;일반!A1&amp;일반!A2&amp;" 참조"</f>
        <v>주3) 일반관리비 : &lt; 표 : 15 &gt; 일반관리비산출표 참조</v>
      </c>
    </row>
    <row r="32" spans="1:21" ht="24" customHeight="1">
      <c r="A32" s="32" t="str">
        <f>"주4) 이윤 : "&amp;이윤!A1&amp;이윤!A2&amp;" 참조"</f>
        <v>주4) 이윤 : &lt; 표 : 17 &gt; 이윤산출표 참조</v>
      </c>
    </row>
    <row r="33" ht="24" customHeight="1"/>
    <row r="34" ht="24" customHeight="1"/>
  </sheetData>
  <mergeCells count="26">
    <mergeCell ref="A26:E26"/>
    <mergeCell ref="A27:E27"/>
    <mergeCell ref="A28:E28"/>
    <mergeCell ref="F20:J20"/>
    <mergeCell ref="A21:E21"/>
    <mergeCell ref="A22:E22"/>
    <mergeCell ref="A23:E23"/>
    <mergeCell ref="A24:E24"/>
    <mergeCell ref="A25:E25"/>
    <mergeCell ref="B11:E11"/>
    <mergeCell ref="A12:A20"/>
    <mergeCell ref="B12:B17"/>
    <mergeCell ref="B18:E18"/>
    <mergeCell ref="B19:E19"/>
    <mergeCell ref="B20:E20"/>
    <mergeCell ref="A7:A11"/>
    <mergeCell ref="B7:E7"/>
    <mergeCell ref="B8:E8"/>
    <mergeCell ref="B9:E9"/>
    <mergeCell ref="B10:E10"/>
    <mergeCell ref="A2:M2"/>
    <mergeCell ref="F5:H5"/>
    <mergeCell ref="I5:K5"/>
    <mergeCell ref="L5:L6"/>
    <mergeCell ref="M5:M6"/>
    <mergeCell ref="A5:E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77" firstPageNumber="13" fitToHeight="1000" orientation="portrait" useFirstPageNumber="1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0"/>
  <sheetViews>
    <sheetView showGridLines="0" view="pageBreakPreview" zoomScaleNormal="90" zoomScaleSheetLayoutView="100" workbookViewId="0"/>
  </sheetViews>
  <sheetFormatPr defaultRowHeight="12"/>
  <cols>
    <col min="1" max="1" width="13.33203125" style="341" customWidth="1"/>
    <col min="2" max="2" width="8.88671875" style="341" customWidth="1"/>
    <col min="3" max="3" width="9.88671875" style="41" bestFit="1" customWidth="1"/>
    <col min="4" max="4" width="7.6640625" style="41" bestFit="1" customWidth="1"/>
    <col min="5" max="6" width="8.5546875" style="41" bestFit="1" customWidth="1"/>
    <col min="7" max="7" width="10.33203125" style="41" bestFit="1" customWidth="1"/>
    <col min="8" max="8" width="6.77734375" style="41" customWidth="1"/>
    <col min="9" max="16384" width="8.88671875" style="331"/>
  </cols>
  <sheetData>
    <row r="1" spans="1:8" ht="20.100000000000001" customHeight="1">
      <c r="A1" s="53" t="s">
        <v>257</v>
      </c>
      <c r="B1" s="53"/>
    </row>
    <row r="2" spans="1:8" s="332" customFormat="1" ht="39.950000000000003" customHeight="1">
      <c r="A2" s="334" t="s">
        <v>336</v>
      </c>
      <c r="B2" s="334"/>
      <c r="C2" s="54"/>
      <c r="D2" s="54"/>
      <c r="E2" s="54"/>
      <c r="F2" s="54"/>
      <c r="G2" s="54"/>
      <c r="H2" s="54"/>
    </row>
    <row r="3" spans="1:8" s="332" customFormat="1" ht="20.100000000000001" customHeight="1">
      <c r="A3" s="334"/>
      <c r="B3" s="334"/>
      <c r="C3" s="54"/>
      <c r="D3" s="54"/>
      <c r="E3" s="54"/>
      <c r="F3" s="54"/>
      <c r="G3" s="54"/>
      <c r="H3" s="54"/>
    </row>
    <row r="4" spans="1:8" ht="20.100000000000001" customHeight="1">
      <c r="A4" s="344"/>
      <c r="B4" s="344"/>
      <c r="H4" s="55" t="s">
        <v>47</v>
      </c>
    </row>
    <row r="5" spans="1:8" s="389" customFormat="1" ht="50.1" customHeight="1">
      <c r="A5" s="430" t="s">
        <v>58</v>
      </c>
      <c r="B5" s="430" t="s">
        <v>296</v>
      </c>
      <c r="C5" s="423" t="s">
        <v>48</v>
      </c>
      <c r="D5" s="423" t="s">
        <v>49</v>
      </c>
      <c r="E5" s="423" t="s">
        <v>50</v>
      </c>
      <c r="F5" s="423" t="s">
        <v>51</v>
      </c>
      <c r="G5" s="423" t="s">
        <v>52</v>
      </c>
      <c r="H5" s="425" t="s">
        <v>45</v>
      </c>
    </row>
    <row r="6" spans="1:8" s="389" customFormat="1" ht="30" customHeight="1">
      <c r="A6" s="430"/>
      <c r="B6" s="430"/>
      <c r="C6" s="423"/>
      <c r="D6" s="423"/>
      <c r="E6" s="423"/>
      <c r="F6" s="423"/>
      <c r="G6" s="423"/>
      <c r="H6" s="425"/>
    </row>
    <row r="7" spans="1:8" ht="50.1" customHeight="1">
      <c r="A7" s="56" t="str">
        <f>단가대비표!A7</f>
        <v>파견근로자</v>
      </c>
      <c r="B7" s="56" t="str">
        <f>단가대비표!B8</f>
        <v>일반사무</v>
      </c>
      <c r="C7" s="56">
        <f>단위당인건비!E6</f>
        <v>0</v>
      </c>
      <c r="D7" s="56">
        <f>단위당인건비!E7</f>
        <v>0</v>
      </c>
      <c r="E7" s="56">
        <f>단위당인건비!E8</f>
        <v>0</v>
      </c>
      <c r="F7" s="56">
        <f>단위당인건비!E9</f>
        <v>0</v>
      </c>
      <c r="G7" s="56">
        <f>SUM(C7:F7)</f>
        <v>0</v>
      </c>
      <c r="H7" s="56"/>
    </row>
    <row r="8" spans="1:8" ht="50.1" customHeight="1">
      <c r="A8" s="56"/>
      <c r="B8" s="56" t="str">
        <f>단가대비표!B9</f>
        <v>비서</v>
      </c>
      <c r="C8" s="56">
        <f>단위당인건비!E20</f>
        <v>0</v>
      </c>
      <c r="D8" s="56">
        <f>단위당인건비!E21</f>
        <v>0</v>
      </c>
      <c r="E8" s="56">
        <f>단위당인건비!E22</f>
        <v>0</v>
      </c>
      <c r="F8" s="56">
        <f>단위당인건비!E23</f>
        <v>0</v>
      </c>
      <c r="G8" s="56">
        <f>SUM(C8:F8)</f>
        <v>0</v>
      </c>
      <c r="H8" s="56"/>
    </row>
    <row r="9" spans="1:8" ht="30" customHeight="1">
      <c r="A9" s="57"/>
      <c r="B9" s="57"/>
      <c r="C9" s="57"/>
      <c r="D9" s="57"/>
      <c r="E9" s="57"/>
      <c r="F9" s="57"/>
      <c r="G9" s="57"/>
      <c r="H9" s="57"/>
    </row>
    <row r="10" spans="1:8" ht="24.95" customHeight="1">
      <c r="A10" s="344" t="str">
        <f>"주) "&amp;단위당인건비!A1&amp;단위당인건비!A2&amp;" 참조"</f>
        <v>주) &lt; 표 : 2 &gt; 직무별(1인) 인건비산출표 참조</v>
      </c>
      <c r="B10" s="344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J28"/>
  <sheetViews>
    <sheetView showGridLines="0" view="pageBreakPreview" zoomScaleNormal="90" zoomScaleSheetLayoutView="100" workbookViewId="0"/>
  </sheetViews>
  <sheetFormatPr defaultRowHeight="12"/>
  <cols>
    <col min="1" max="1" width="7.44140625" style="347" customWidth="1"/>
    <col min="2" max="2" width="1.6640625" style="337" customWidth="1"/>
    <col min="3" max="3" width="13.21875" style="337" customWidth="1"/>
    <col min="4" max="4" width="1.6640625" style="337" customWidth="1"/>
    <col min="5" max="5" width="14" style="30" customWidth="1"/>
    <col min="6" max="6" width="2.44140625" style="30" customWidth="1"/>
    <col min="7" max="7" width="23.77734375" style="41" customWidth="1"/>
    <col min="8" max="8" width="9.33203125" style="41" customWidth="1"/>
    <col min="9" max="9" width="4.44140625" style="331" hidden="1" customWidth="1"/>
    <col min="10" max="10" width="13" style="338" hidden="1" customWidth="1"/>
    <col min="11" max="16384" width="8.88671875" style="331"/>
  </cols>
  <sheetData>
    <row r="1" spans="1:10" ht="20.100000000000001" customHeight="1">
      <c r="A1" s="346" t="s">
        <v>258</v>
      </c>
      <c r="B1" s="389"/>
      <c r="C1" s="389"/>
      <c r="D1" s="389"/>
    </row>
    <row r="2" spans="1:10" s="332" customFormat="1" ht="39.950000000000003" customHeight="1">
      <c r="A2" s="329" t="s">
        <v>335</v>
      </c>
      <c r="B2" s="334"/>
      <c r="C2" s="334"/>
      <c r="D2" s="334"/>
      <c r="E2" s="58"/>
      <c r="F2" s="58"/>
      <c r="G2" s="59"/>
      <c r="H2" s="59"/>
      <c r="J2" s="353"/>
    </row>
    <row r="3" spans="1:10" s="332" customFormat="1" ht="20.100000000000001" customHeight="1">
      <c r="A3" s="329"/>
      <c r="B3" s="334"/>
      <c r="C3" s="334"/>
      <c r="D3" s="334"/>
      <c r="E3" s="58"/>
      <c r="F3" s="58"/>
      <c r="G3" s="59"/>
      <c r="H3" s="59"/>
      <c r="J3" s="353"/>
    </row>
    <row r="4" spans="1:10" ht="20.100000000000001" customHeight="1">
      <c r="A4" s="338" t="str">
        <f>"구분 : "&amp;단가대비표!A7</f>
        <v>구분 : 파견근로자</v>
      </c>
      <c r="B4" s="344"/>
      <c r="C4" s="344"/>
      <c r="D4" s="344"/>
      <c r="E4" s="338" t="str">
        <f>"직무 : "&amp;단가대비표!B8</f>
        <v>직무 : 일반사무</v>
      </c>
      <c r="F4" s="43"/>
      <c r="H4" s="55" t="s">
        <v>47</v>
      </c>
      <c r="I4" s="364">
        <v>209</v>
      </c>
      <c r="J4" s="338" t="s">
        <v>15</v>
      </c>
    </row>
    <row r="5" spans="1:10" ht="50.1" customHeight="1">
      <c r="A5" s="457" t="s">
        <v>91</v>
      </c>
      <c r="B5" s="458"/>
      <c r="C5" s="458"/>
      <c r="D5" s="459"/>
      <c r="E5" s="483" t="s">
        <v>302</v>
      </c>
      <c r="F5" s="484"/>
      <c r="G5" s="60" t="s">
        <v>12</v>
      </c>
      <c r="H5" s="61" t="s">
        <v>303</v>
      </c>
    </row>
    <row r="6" spans="1:10" ht="50.1" customHeight="1">
      <c r="A6" s="485" t="s">
        <v>300</v>
      </c>
      <c r="B6" s="486"/>
      <c r="C6" s="486"/>
      <c r="D6" s="487"/>
      <c r="E6" s="62">
        <f>단가대비표!G8</f>
        <v>0</v>
      </c>
      <c r="F6" s="63"/>
      <c r="G6" s="64" t="s">
        <v>200</v>
      </c>
      <c r="H6" s="65" t="s">
        <v>11</v>
      </c>
    </row>
    <row r="7" spans="1:10" ht="50.1" customHeight="1">
      <c r="A7" s="415" t="s">
        <v>114</v>
      </c>
      <c r="B7" s="416"/>
      <c r="C7" s="373" t="s">
        <v>301</v>
      </c>
      <c r="D7" s="414"/>
      <c r="E7" s="66">
        <f>TRUNC(E6/$I$4*8*15/12,0)</f>
        <v>0</v>
      </c>
      <c r="F7" s="63"/>
      <c r="G7" s="64" t="s">
        <v>198</v>
      </c>
      <c r="H7" s="65" t="s">
        <v>7</v>
      </c>
    </row>
    <row r="8" spans="1:10" ht="50.1" customHeight="1">
      <c r="A8" s="485" t="s">
        <v>286</v>
      </c>
      <c r="B8" s="486"/>
      <c r="C8" s="486"/>
      <c r="D8" s="487"/>
      <c r="E8" s="66">
        <f>TRUNC(E6*J8/12,0)</f>
        <v>0</v>
      </c>
      <c r="F8" s="63"/>
      <c r="G8" s="67" t="s">
        <v>201</v>
      </c>
      <c r="H8" s="65" t="s">
        <v>8</v>
      </c>
      <c r="J8" s="401">
        <f>+원가계산!P19</f>
        <v>4</v>
      </c>
    </row>
    <row r="9" spans="1:10" ht="50.1" customHeight="1">
      <c r="A9" s="488" t="s">
        <v>285</v>
      </c>
      <c r="B9" s="489"/>
      <c r="C9" s="489"/>
      <c r="D9" s="490"/>
      <c r="E9" s="47">
        <f>TRUNC(SUM(E6,E7,E8)/12,0)</f>
        <v>0</v>
      </c>
      <c r="F9" s="68"/>
      <c r="G9" s="69" t="s">
        <v>202</v>
      </c>
      <c r="H9" s="65" t="s">
        <v>9</v>
      </c>
    </row>
    <row r="10" spans="1:10" ht="50.1" customHeight="1">
      <c r="A10" s="457" t="s">
        <v>6</v>
      </c>
      <c r="B10" s="458"/>
      <c r="C10" s="458"/>
      <c r="D10" s="459"/>
      <c r="E10" s="70">
        <f>SUM(E6:E9)</f>
        <v>0</v>
      </c>
      <c r="F10" s="68"/>
      <c r="G10" s="47"/>
      <c r="H10" s="49"/>
    </row>
    <row r="11" spans="1:10" s="73" customFormat="1" ht="24.95" customHeight="1">
      <c r="A11" s="71" t="str">
        <f>"주 1) 기본급 : "&amp;단가대비표!$A$1&amp;단가대비표!$A$2&amp;" 참조"</f>
        <v>주 1) 기본급 : &lt; 표 : 3 &gt; 월(M/M)당기본급 산출표 참조</v>
      </c>
      <c r="B11" s="71"/>
      <c r="C11" s="71"/>
      <c r="D11" s="71"/>
      <c r="E11" s="72"/>
      <c r="F11" s="72"/>
      <c r="G11" s="72"/>
      <c r="H11" s="72"/>
      <c r="I11" s="354"/>
      <c r="J11" s="338" t="s">
        <v>242</v>
      </c>
    </row>
    <row r="12" spans="1:10" s="73" customFormat="1" ht="24.95" customHeight="1">
      <c r="A12" s="74" t="str">
        <f>"   2) 년차수당 : "&amp;FIXED(E6,0)&amp;"(기본급)÷"&amp;$I$4&amp;"(월근로시간)×8시간(일근로시간)×15일/년÷12개월"</f>
        <v xml:space="preserve">   2) 년차수당 : 0(기본급)÷209(월근로시간)×8시간(일근로시간)×15일/년÷12개월</v>
      </c>
      <c r="B12" s="75"/>
      <c r="C12" s="75"/>
      <c r="D12" s="75"/>
      <c r="E12" s="43"/>
      <c r="F12" s="43"/>
      <c r="G12" s="32"/>
      <c r="H12" s="32"/>
      <c r="J12" s="76"/>
    </row>
    <row r="13" spans="1:10" ht="24.95" customHeight="1">
      <c r="A13" s="74" t="str">
        <f>"   3) 상여금 : "&amp;FIXED(E6,0)&amp;"(기본급)×4개월(년 400%적용)÷12개월"</f>
        <v xml:space="preserve">   3) 상여금 : 0(기본급)×4개월(년 400%적용)÷12개월</v>
      </c>
      <c r="G13" s="30"/>
      <c r="H13" s="30"/>
    </row>
    <row r="14" spans="1:10" ht="24.95" customHeight="1">
      <c r="A14" s="74" t="str">
        <f>"   4) 퇴직급여충당금 : {"&amp;FIXED(E6,0)&amp;"(기본급) + "&amp;FIXED(E7,0)&amp;"(제수당) + "&amp;FIXED(E8,0)&amp;"(상여금)}÷12개월"</f>
        <v xml:space="preserve">   4) 퇴직급여충당금 : {0(기본급) + 0(제수당) + 0(상여금)}÷12개월</v>
      </c>
      <c r="G14" s="30"/>
      <c r="H14" s="30"/>
    </row>
    <row r="15" spans="1:10" ht="20.100000000000001" customHeight="1">
      <c r="A15" s="346"/>
      <c r="B15" s="389"/>
      <c r="C15" s="389"/>
      <c r="D15" s="389"/>
    </row>
    <row r="16" spans="1:10" s="332" customFormat="1" ht="39.950000000000003" customHeight="1">
      <c r="A16" s="329" t="s">
        <v>335</v>
      </c>
      <c r="B16" s="334"/>
      <c r="C16" s="334"/>
      <c r="D16" s="334"/>
      <c r="E16" s="58"/>
      <c r="F16" s="58"/>
      <c r="G16" s="59"/>
      <c r="H16" s="59"/>
      <c r="J16" s="353"/>
    </row>
    <row r="17" spans="1:10" s="332" customFormat="1" ht="20.100000000000001" customHeight="1">
      <c r="A17" s="329"/>
      <c r="B17" s="334"/>
      <c r="C17" s="334"/>
      <c r="D17" s="334"/>
      <c r="E17" s="58"/>
      <c r="F17" s="58"/>
      <c r="G17" s="59"/>
      <c r="H17" s="59"/>
      <c r="J17" s="353"/>
    </row>
    <row r="18" spans="1:10" ht="20.100000000000001" customHeight="1">
      <c r="A18" s="338" t="str">
        <f>"구분 : "&amp;단가대비표!A7</f>
        <v>구분 : 파견근로자</v>
      </c>
      <c r="B18" s="344"/>
      <c r="C18" s="344"/>
      <c r="D18" s="344"/>
      <c r="E18" s="338" t="str">
        <f>"직무 : "&amp;단가대비표!B9</f>
        <v>직무 : 비서</v>
      </c>
      <c r="F18" s="43"/>
      <c r="H18" s="55" t="s">
        <v>47</v>
      </c>
    </row>
    <row r="19" spans="1:10" ht="50.1" customHeight="1">
      <c r="A19" s="457" t="s">
        <v>91</v>
      </c>
      <c r="B19" s="458"/>
      <c r="C19" s="458"/>
      <c r="D19" s="459"/>
      <c r="E19" s="483" t="s">
        <v>302</v>
      </c>
      <c r="F19" s="484"/>
      <c r="G19" s="60" t="s">
        <v>12</v>
      </c>
      <c r="H19" s="61" t="s">
        <v>303</v>
      </c>
    </row>
    <row r="20" spans="1:10" ht="50.1" customHeight="1">
      <c r="A20" s="488" t="s">
        <v>300</v>
      </c>
      <c r="B20" s="489"/>
      <c r="C20" s="489"/>
      <c r="D20" s="490"/>
      <c r="E20" s="70">
        <f>단가대비표!G9</f>
        <v>0</v>
      </c>
      <c r="F20" s="68"/>
      <c r="G20" s="77" t="s">
        <v>200</v>
      </c>
      <c r="H20" s="65" t="s">
        <v>11</v>
      </c>
    </row>
    <row r="21" spans="1:10" ht="50.1" customHeight="1">
      <c r="A21" s="422" t="s">
        <v>114</v>
      </c>
      <c r="B21" s="427"/>
      <c r="C21" s="348" t="s">
        <v>301</v>
      </c>
      <c r="D21" s="428"/>
      <c r="E21" s="47">
        <f>TRUNC(E20/$I$4*8*15/12,0)</f>
        <v>0</v>
      </c>
      <c r="F21" s="68"/>
      <c r="G21" s="77" t="s">
        <v>198</v>
      </c>
      <c r="H21" s="65" t="s">
        <v>7</v>
      </c>
    </row>
    <row r="22" spans="1:10" ht="50.1" customHeight="1">
      <c r="A22" s="488" t="s">
        <v>286</v>
      </c>
      <c r="B22" s="489"/>
      <c r="C22" s="489"/>
      <c r="D22" s="490"/>
      <c r="E22" s="47">
        <f>TRUNC(E20*J22/12,0)</f>
        <v>0</v>
      </c>
      <c r="F22" s="68"/>
      <c r="G22" s="69" t="s">
        <v>201</v>
      </c>
      <c r="H22" s="65" t="s">
        <v>8</v>
      </c>
      <c r="J22" s="401">
        <f>J8</f>
        <v>4</v>
      </c>
    </row>
    <row r="23" spans="1:10" ht="50.1" customHeight="1">
      <c r="A23" s="488" t="s">
        <v>285</v>
      </c>
      <c r="B23" s="489"/>
      <c r="C23" s="489"/>
      <c r="D23" s="490"/>
      <c r="E23" s="47">
        <f>TRUNC(SUM(E20,E21,E22)/12,0)</f>
        <v>0</v>
      </c>
      <c r="F23" s="68"/>
      <c r="G23" s="69" t="s">
        <v>202</v>
      </c>
      <c r="H23" s="65" t="s">
        <v>9</v>
      </c>
    </row>
    <row r="24" spans="1:10" ht="50.1" customHeight="1">
      <c r="A24" s="457" t="s">
        <v>6</v>
      </c>
      <c r="B24" s="458"/>
      <c r="C24" s="458"/>
      <c r="D24" s="459"/>
      <c r="E24" s="70">
        <f>SUM(E20:E23)</f>
        <v>0</v>
      </c>
      <c r="F24" s="68"/>
      <c r="G24" s="47"/>
      <c r="H24" s="49"/>
    </row>
    <row r="25" spans="1:10" s="73" customFormat="1" ht="24.95" customHeight="1">
      <c r="A25" s="71" t="str">
        <f>"주 1) 기본급 : "&amp;단가대비표!$A$1&amp;단가대비표!$A$2&amp;" 참조"</f>
        <v>주 1) 기본급 : &lt; 표 : 3 &gt; 월(M/M)당기본급 산출표 참조</v>
      </c>
      <c r="B25" s="71"/>
      <c r="C25" s="71"/>
      <c r="D25" s="71"/>
      <c r="E25" s="72"/>
      <c r="F25" s="72"/>
      <c r="G25" s="72"/>
      <c r="H25" s="72"/>
      <c r="I25" s="354"/>
      <c r="J25" s="338"/>
    </row>
    <row r="26" spans="1:10" s="73" customFormat="1" ht="24.95" customHeight="1">
      <c r="A26" s="74" t="str">
        <f>"   2) 년차수당 : "&amp;FIXED(E20,0)&amp;"(기본급)÷"&amp;$I$4&amp;"(월근로시간)×8시간(일근로시간)×15일/년÷12개월"</f>
        <v xml:space="preserve">   2) 년차수당 : 0(기본급)÷209(월근로시간)×8시간(일근로시간)×15일/년÷12개월</v>
      </c>
      <c r="B26" s="75"/>
      <c r="C26" s="75"/>
      <c r="D26" s="75"/>
      <c r="E26" s="43"/>
      <c r="F26" s="43"/>
      <c r="G26" s="32"/>
      <c r="H26" s="32"/>
      <c r="J26" s="76"/>
    </row>
    <row r="27" spans="1:10" ht="24.95" customHeight="1">
      <c r="A27" s="74" t="str">
        <f>"   3) 상여금 : "&amp;FIXED(E20,0)&amp;"(기본급)×4개월(년 400%적용)÷12개월"</f>
        <v xml:space="preserve">   3) 상여금 : 0(기본급)×4개월(년 400%적용)÷12개월</v>
      </c>
      <c r="G27" s="30"/>
      <c r="H27" s="30"/>
    </row>
    <row r="28" spans="1:10" ht="24.95" customHeight="1">
      <c r="A28" s="74" t="str">
        <f>"   4) 퇴직급여충당금 : {"&amp;FIXED(E20,0)&amp;"(기본급) + "&amp;FIXED(E21,0)&amp;"(제수당) + "&amp;FIXED(E22,0)&amp;"(상여금)}÷12개월"</f>
        <v xml:space="preserve">   4) 퇴직급여충당금 : {0(기본급) + 0(제수당) + 0(상여금)}÷12개월</v>
      </c>
      <c r="G28" s="30"/>
      <c r="H28" s="30"/>
    </row>
  </sheetData>
  <mergeCells count="12">
    <mergeCell ref="A24:D24"/>
    <mergeCell ref="E5:F5"/>
    <mergeCell ref="A5:D5"/>
    <mergeCell ref="A8:D8"/>
    <mergeCell ref="A6:D6"/>
    <mergeCell ref="E19:F19"/>
    <mergeCell ref="A20:D20"/>
    <mergeCell ref="A22:D22"/>
    <mergeCell ref="A23:D23"/>
    <mergeCell ref="A9:D9"/>
    <mergeCell ref="A10:D10"/>
    <mergeCell ref="A19:D19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rowBreaks count="1" manualBreakCount="1">
    <brk id="1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K13"/>
  <sheetViews>
    <sheetView showGridLines="0" view="pageBreakPreview" zoomScaleNormal="90" zoomScaleSheetLayoutView="100" workbookViewId="0">
      <selection activeCell="F12" sqref="F12"/>
    </sheetView>
  </sheetViews>
  <sheetFormatPr defaultRowHeight="12"/>
  <cols>
    <col min="1" max="1" width="10.44140625" style="341" customWidth="1"/>
    <col min="2" max="2" width="7.5546875" style="341" bestFit="1" customWidth="1"/>
    <col min="3" max="3" width="9.109375" style="331" bestFit="1" customWidth="1"/>
    <col min="4" max="4" width="13.33203125" style="41" bestFit="1" customWidth="1"/>
    <col min="5" max="5" width="8.77734375" style="41" customWidth="1"/>
    <col min="6" max="6" width="7.21875" style="41" customWidth="1"/>
    <col min="7" max="7" width="10.77734375" style="41" customWidth="1"/>
    <col min="8" max="8" width="6.77734375" style="41" customWidth="1"/>
    <col min="9" max="16384" width="8.88671875" style="331"/>
  </cols>
  <sheetData>
    <row r="1" spans="1:11" ht="20.100000000000001" customHeight="1">
      <c r="A1" s="53" t="s">
        <v>259</v>
      </c>
      <c r="B1" s="53"/>
    </row>
    <row r="2" spans="1:11" s="332" customFormat="1" ht="39.950000000000003" customHeight="1">
      <c r="A2" s="334" t="s">
        <v>110</v>
      </c>
      <c r="B2" s="334"/>
      <c r="C2" s="343"/>
      <c r="D2" s="54"/>
      <c r="E2" s="54"/>
      <c r="F2" s="54"/>
      <c r="G2" s="54"/>
      <c r="H2" s="54"/>
    </row>
    <row r="3" spans="1:11" s="332" customFormat="1" ht="20.100000000000001" customHeight="1">
      <c r="A3" s="334"/>
      <c r="B3" s="334"/>
      <c r="C3" s="343"/>
      <c r="D3" s="54"/>
      <c r="E3" s="54"/>
      <c r="F3" s="54"/>
      <c r="G3" s="54"/>
      <c r="H3" s="54"/>
    </row>
    <row r="4" spans="1:11" ht="20.100000000000001" customHeight="1">
      <c r="A4" s="344"/>
      <c r="B4" s="344"/>
      <c r="C4" s="338"/>
      <c r="H4" s="55" t="s">
        <v>93</v>
      </c>
    </row>
    <row r="5" spans="1:11" s="389" customFormat="1" ht="24.95" customHeight="1">
      <c r="A5" s="494" t="s">
        <v>298</v>
      </c>
      <c r="B5" s="502" t="s">
        <v>296</v>
      </c>
      <c r="C5" s="498" t="s">
        <v>128</v>
      </c>
      <c r="D5" s="499"/>
      <c r="E5" s="500" t="s">
        <v>297</v>
      </c>
      <c r="F5" s="500" t="s">
        <v>118</v>
      </c>
      <c r="G5" s="500" t="s">
        <v>111</v>
      </c>
      <c r="H5" s="496" t="s">
        <v>45</v>
      </c>
    </row>
    <row r="6" spans="1:11" s="389" customFormat="1" ht="24.95" customHeight="1">
      <c r="A6" s="495"/>
      <c r="B6" s="503"/>
      <c r="C6" s="424" t="s">
        <v>112</v>
      </c>
      <c r="D6" s="424" t="s">
        <v>113</v>
      </c>
      <c r="E6" s="501"/>
      <c r="F6" s="501"/>
      <c r="G6" s="501"/>
      <c r="H6" s="497"/>
    </row>
    <row r="7" spans="1:11" s="435" customFormat="1" ht="24.95" customHeight="1">
      <c r="A7" s="491" t="str">
        <f>투입인원!A7</f>
        <v>파견근로자</v>
      </c>
      <c r="B7" s="432"/>
      <c r="C7" s="433"/>
      <c r="D7" s="433"/>
      <c r="E7" s="433" t="s">
        <v>14</v>
      </c>
      <c r="F7" s="433" t="s">
        <v>8</v>
      </c>
      <c r="G7" s="433" t="s">
        <v>9</v>
      </c>
      <c r="H7" s="434"/>
    </row>
    <row r="8" spans="1:11" s="436" customFormat="1" ht="35.1" customHeight="1">
      <c r="A8" s="492"/>
      <c r="B8" s="78" t="str">
        <f>근무형태!B7</f>
        <v>일반사무</v>
      </c>
      <c r="C8" s="79" t="s">
        <v>337</v>
      </c>
      <c r="D8" s="78" t="s">
        <v>299</v>
      </c>
      <c r="E8" s="80"/>
      <c r="F8" s="78"/>
      <c r="G8" s="79">
        <f>TRUNC(F8*E8,0)</f>
        <v>0</v>
      </c>
      <c r="H8" s="79"/>
      <c r="K8" s="437"/>
    </row>
    <row r="9" spans="1:11" ht="60" customHeight="1">
      <c r="A9" s="493"/>
      <c r="B9" s="81" t="str">
        <f>근무형태!B8</f>
        <v>비서</v>
      </c>
      <c r="C9" s="49" t="s">
        <v>235</v>
      </c>
      <c r="D9" s="37" t="s">
        <v>299</v>
      </c>
      <c r="E9" s="82"/>
      <c r="F9" s="37"/>
      <c r="G9" s="49">
        <f>TRUNC(F9*E9,0)</f>
        <v>0</v>
      </c>
      <c r="H9" s="49"/>
    </row>
    <row r="10" spans="1:11" ht="24.95" customHeight="1">
      <c r="A10" s="344" t="str">
        <f>"주 1) 적용직종 : 제시된 제안요청서 및 용역업무의 특성을 감안하여 유사 직종을 적용하였음"</f>
        <v>주 1) 적용직종 : 제시된 제안요청서 및 용역업무의 특성을 감안하여 유사 직종을 적용하였음</v>
      </c>
      <c r="B10" s="83"/>
      <c r="C10" s="30"/>
      <c r="D10" s="30"/>
      <c r="E10" s="95"/>
      <c r="F10" s="84"/>
      <c r="G10" s="30"/>
      <c r="H10" s="30"/>
    </row>
    <row r="11" spans="1:11" s="361" customFormat="1" ht="24.95" customHeight="1">
      <c r="A11" s="382" t="str">
        <f>"   2) 일(M/D)당기본급 : 중소기업중앙회에서 조사 공표한 해당직종 2016년도 시중노임단가 기준"</f>
        <v xml:space="preserve">   2) 일(M/D)당기본급 : 중소기업중앙회에서 조사 공표한 해당직종 2016년도 시중노임단가 기준</v>
      </c>
      <c r="B11" s="360"/>
      <c r="F11" s="85"/>
      <c r="G11" s="85"/>
      <c r="H11" s="85"/>
      <c r="I11" s="85"/>
    </row>
    <row r="12" spans="1:11" ht="24.95" customHeight="1">
      <c r="A12" s="71" t="str">
        <f>"   3) 월기준일수 : "&amp;산정기준!A1&amp;산정기준!A2&amp;" 참조"</f>
        <v xml:space="preserve">   3) 월기준일수 : &lt; 표 : 4 &gt; 인건비산정기준 및 관련법규 참조</v>
      </c>
      <c r="B12" s="357"/>
      <c r="D12" s="331"/>
      <c r="E12" s="331"/>
      <c r="I12" s="41"/>
    </row>
    <row r="13" spans="1:11" ht="24.95" customHeight="1">
      <c r="A13" s="344" t="s">
        <v>129</v>
      </c>
      <c r="B13" s="357"/>
      <c r="D13" s="331"/>
      <c r="E13" s="331"/>
      <c r="I13" s="41"/>
    </row>
  </sheetData>
  <mergeCells count="8">
    <mergeCell ref="A7:A9"/>
    <mergeCell ref="A5:A6"/>
    <mergeCell ref="H5:H6"/>
    <mergeCell ref="C5:D5"/>
    <mergeCell ref="G5:G6"/>
    <mergeCell ref="B5:B6"/>
    <mergeCell ref="E5:E6"/>
    <mergeCell ref="F5:F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4"/>
  <sheetViews>
    <sheetView showGridLines="0" view="pageBreakPreview" topLeftCell="A7" zoomScaleNormal="90" zoomScaleSheetLayoutView="100" workbookViewId="0"/>
  </sheetViews>
  <sheetFormatPr defaultRowHeight="12"/>
  <cols>
    <col min="1" max="1" width="8" style="341" customWidth="1"/>
    <col min="2" max="2" width="1" style="341" customWidth="1"/>
    <col min="3" max="3" width="7.5546875" style="341" bestFit="1" customWidth="1"/>
    <col min="4" max="4" width="1" style="341" customWidth="1"/>
    <col min="5" max="5" width="21.5546875" style="331" customWidth="1"/>
    <col min="6" max="6" width="39.44140625" style="331" customWidth="1"/>
    <col min="7" max="7" width="26.109375" style="331" customWidth="1"/>
    <col min="8" max="8" width="7.44140625" style="331" customWidth="1"/>
    <col min="9" max="9" width="0" style="331" hidden="1" customWidth="1"/>
    <col min="10" max="10" width="0" style="32" hidden="1" customWidth="1"/>
    <col min="11" max="16384" width="8.88671875" style="331"/>
  </cols>
  <sheetData>
    <row r="1" spans="1:10" ht="20.100000000000001" customHeight="1">
      <c r="A1" s="4" t="s">
        <v>260</v>
      </c>
      <c r="B1" s="53"/>
      <c r="C1" s="53"/>
      <c r="D1" s="53"/>
    </row>
    <row r="2" spans="1:10" s="332" customFormat="1" ht="39.950000000000003" customHeight="1">
      <c r="A2" s="329" t="s">
        <v>99</v>
      </c>
      <c r="B2" s="334"/>
      <c r="C2" s="334"/>
      <c r="D2" s="334"/>
      <c r="E2" s="329"/>
      <c r="F2" s="329"/>
      <c r="G2" s="329"/>
      <c r="H2" s="329"/>
      <c r="J2" s="86"/>
    </row>
    <row r="3" spans="1:10" s="332" customFormat="1" ht="20.100000000000001" customHeight="1">
      <c r="A3" s="329"/>
      <c r="B3" s="334"/>
      <c r="C3" s="334"/>
      <c r="D3" s="334"/>
      <c r="E3" s="329"/>
      <c r="F3" s="380"/>
      <c r="G3" s="329"/>
      <c r="H3" s="329"/>
      <c r="J3" s="86"/>
    </row>
    <row r="4" spans="1:10" ht="20.100000000000001" customHeight="1">
      <c r="F4" s="361"/>
    </row>
    <row r="5" spans="1:10" ht="24.95" customHeight="1">
      <c r="A5" s="510" t="s">
        <v>294</v>
      </c>
      <c r="B5" s="511"/>
      <c r="C5" s="511"/>
      <c r="D5" s="512"/>
      <c r="E5" s="460" t="s">
        <v>94</v>
      </c>
      <c r="F5" s="505" t="s">
        <v>95</v>
      </c>
      <c r="G5" s="460" t="s">
        <v>100</v>
      </c>
      <c r="H5" s="460" t="s">
        <v>293</v>
      </c>
    </row>
    <row r="6" spans="1:10" ht="24.95" customHeight="1">
      <c r="A6" s="513"/>
      <c r="B6" s="514"/>
      <c r="C6" s="514"/>
      <c r="D6" s="515"/>
      <c r="E6" s="504"/>
      <c r="F6" s="506"/>
      <c r="G6" s="504"/>
      <c r="H6" s="504"/>
    </row>
    <row r="7" spans="1:10" ht="69.95" customHeight="1">
      <c r="A7" s="516" t="s">
        <v>288</v>
      </c>
      <c r="B7" s="517"/>
      <c r="C7" s="517"/>
      <c r="D7" s="518"/>
      <c r="E7" s="87" t="s">
        <v>197</v>
      </c>
      <c r="F7" s="88" t="str">
        <f>J7&amp;"일÷10개월 ≒ "&amp;I7&amp;"일
 본 조사에서는 일급을 기준으로 월 실근무일수를
 승하여 산출하였다"</f>
        <v>246일÷10개월 ≒ 21일
 본 조사에서는 일급을 기준으로 월 실근무일수를
 승하여 산출하였다</v>
      </c>
      <c r="G7" s="88" t="str">
        <f>"시중노임단가×"&amp;I7&amp;"일"</f>
        <v>시중노임단가×21일</v>
      </c>
      <c r="H7" s="34"/>
      <c r="I7" s="331">
        <f>근무일수!Q7</f>
        <v>21</v>
      </c>
      <c r="J7" s="32">
        <f>근무일수!N7</f>
        <v>246</v>
      </c>
    </row>
    <row r="8" spans="1:10" ht="69.95" customHeight="1">
      <c r="A8" s="89" t="s">
        <v>115</v>
      </c>
      <c r="B8" s="90"/>
      <c r="C8" s="91" t="s">
        <v>287</v>
      </c>
      <c r="D8" s="92"/>
      <c r="E8" s="88" t="s">
        <v>198</v>
      </c>
      <c r="F8" s="88" t="s">
        <v>295</v>
      </c>
      <c r="G8" s="88" t="s">
        <v>292</v>
      </c>
      <c r="H8" s="49"/>
    </row>
    <row r="9" spans="1:10" ht="69.95" customHeight="1">
      <c r="A9" s="516" t="s">
        <v>289</v>
      </c>
      <c r="B9" s="517"/>
      <c r="C9" s="517"/>
      <c r="D9" s="518"/>
      <c r="E9" s="88" t="s">
        <v>199</v>
      </c>
      <c r="F9" s="88" t="str">
        <f>"상여금은 기획재정부 계약예규 예정가격 작성기준 
 제26조에 의거 기본급의 연 400%를 계상하였다."</f>
        <v>상여금은 기획재정부 계약예규 예정가격 작성기준 
 제26조에 의거 기본급의 연 400%를 계상하였다.</v>
      </c>
      <c r="G9" s="88" t="str">
        <f>"기본급×"&amp;I9&amp;"%"</f>
        <v>기본급×400%</v>
      </c>
      <c r="H9" s="49"/>
      <c r="I9" s="390">
        <v>400</v>
      </c>
    </row>
    <row r="10" spans="1:10" ht="69.95" customHeight="1">
      <c r="A10" s="507" t="s">
        <v>290</v>
      </c>
      <c r="B10" s="508"/>
      <c r="C10" s="508"/>
      <c r="D10" s="509"/>
      <c r="E10" s="88" t="s">
        <v>284</v>
      </c>
      <c r="F10" s="88" t="s">
        <v>291</v>
      </c>
      <c r="G10" s="88" t="s">
        <v>187</v>
      </c>
      <c r="H10" s="49"/>
    </row>
    <row r="11" spans="1:10" ht="24.95" customHeight="1">
      <c r="A11" s="338"/>
      <c r="B11" s="344"/>
      <c r="C11" s="344"/>
      <c r="D11" s="344"/>
    </row>
    <row r="12" spans="1:10" ht="27.95" customHeight="1"/>
    <row r="13" spans="1:10" ht="27.95" customHeight="1"/>
    <row r="14" spans="1:10" ht="39.950000000000003" customHeight="1"/>
  </sheetData>
  <mergeCells count="8">
    <mergeCell ref="H5:H6"/>
    <mergeCell ref="E5:E6"/>
    <mergeCell ref="F5:F6"/>
    <mergeCell ref="A10:D10"/>
    <mergeCell ref="A5:D6"/>
    <mergeCell ref="A7:D7"/>
    <mergeCell ref="A9:D9"/>
    <mergeCell ref="G5:G6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firstPageNumber="13" orientation="landscape" useFirstPageNumber="1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14"/>
  <sheetViews>
    <sheetView showGridLines="0" view="pageBreakPreview" zoomScaleNormal="90" zoomScaleSheetLayoutView="100" workbookViewId="0"/>
  </sheetViews>
  <sheetFormatPr defaultRowHeight="12"/>
  <cols>
    <col min="1" max="1" width="11.33203125" style="341" customWidth="1"/>
    <col min="2" max="2" width="8.77734375" style="341" customWidth="1"/>
    <col min="3" max="3" width="7.33203125" style="331" customWidth="1"/>
    <col min="4" max="9" width="7.77734375" style="331" customWidth="1"/>
    <col min="10" max="10" width="8.88671875" style="331"/>
    <col min="11" max="11" width="8.88671875" style="32"/>
    <col min="12" max="16384" width="8.88671875" style="331"/>
  </cols>
  <sheetData>
    <row r="1" spans="1:11" ht="20.100000000000001" customHeight="1">
      <c r="A1" s="4" t="s">
        <v>261</v>
      </c>
      <c r="B1" s="4"/>
    </row>
    <row r="2" spans="1:11" s="332" customFormat="1" ht="39.950000000000003" customHeight="1">
      <c r="A2" s="329" t="s">
        <v>103</v>
      </c>
      <c r="B2" s="329"/>
      <c r="C2" s="329"/>
      <c r="D2" s="329"/>
      <c r="E2" s="329"/>
      <c r="F2" s="329"/>
      <c r="G2" s="329"/>
      <c r="H2" s="329"/>
      <c r="I2" s="329"/>
      <c r="K2" s="86"/>
    </row>
    <row r="3" spans="1:11" s="332" customFormat="1" ht="20.100000000000001" customHeight="1">
      <c r="A3" s="329"/>
      <c r="B3" s="329"/>
      <c r="C3" s="329"/>
      <c r="D3" s="329"/>
      <c r="E3" s="329"/>
      <c r="F3" s="329"/>
      <c r="G3" s="329"/>
      <c r="H3" s="329"/>
      <c r="I3" s="329"/>
      <c r="K3" s="86"/>
    </row>
    <row r="4" spans="1:11" ht="20.100000000000001" customHeight="1">
      <c r="I4" s="345" t="s">
        <v>109</v>
      </c>
    </row>
    <row r="5" spans="1:11" ht="24.95" customHeight="1">
      <c r="A5" s="494" t="s">
        <v>85</v>
      </c>
      <c r="B5" s="502" t="s">
        <v>334</v>
      </c>
      <c r="C5" s="460" t="s">
        <v>101</v>
      </c>
      <c r="D5" s="521" t="s">
        <v>104</v>
      </c>
      <c r="E5" s="522"/>
      <c r="F5" s="522"/>
      <c r="G5" s="523"/>
      <c r="H5" s="460" t="s">
        <v>90</v>
      </c>
      <c r="I5" s="460" t="s">
        <v>45</v>
      </c>
    </row>
    <row r="6" spans="1:11" ht="24.95" customHeight="1">
      <c r="A6" s="495"/>
      <c r="B6" s="503"/>
      <c r="C6" s="504"/>
      <c r="D6" s="426" t="s">
        <v>96</v>
      </c>
      <c r="E6" s="426" t="s">
        <v>97</v>
      </c>
      <c r="F6" s="426" t="s">
        <v>119</v>
      </c>
      <c r="G6" s="426" t="s">
        <v>98</v>
      </c>
      <c r="H6" s="504"/>
      <c r="I6" s="504"/>
    </row>
    <row r="7" spans="1:11" ht="50.1" customHeight="1">
      <c r="A7" s="93" t="str">
        <f>인건비집계!A7</f>
        <v>파견근로자</v>
      </c>
      <c r="B7" s="47" t="str">
        <f>투입인원!B7</f>
        <v>일반사무</v>
      </c>
      <c r="C7" s="330">
        <f>투입인원!D7</f>
        <v>17</v>
      </c>
      <c r="D7" s="330">
        <v>17</v>
      </c>
      <c r="E7" s="330"/>
      <c r="F7" s="330"/>
      <c r="G7" s="330">
        <f>SUM(D7:F7)</f>
        <v>17</v>
      </c>
      <c r="H7" s="34" t="s">
        <v>414</v>
      </c>
      <c r="I7" s="49"/>
    </row>
    <row r="8" spans="1:11" ht="50.1" customHeight="1">
      <c r="A8" s="56"/>
      <c r="B8" s="94" t="str">
        <f>투입인원!B8</f>
        <v>비서</v>
      </c>
      <c r="C8" s="330">
        <f>투입인원!D8</f>
        <v>1</v>
      </c>
      <c r="D8" s="330">
        <v>1</v>
      </c>
      <c r="E8" s="330"/>
      <c r="F8" s="330"/>
      <c r="G8" s="330">
        <f>SUM(D8:F8)</f>
        <v>1</v>
      </c>
      <c r="H8" s="34" t="s">
        <v>414</v>
      </c>
      <c r="I8" s="49"/>
    </row>
    <row r="9" spans="1:11" ht="50.1" customHeight="1">
      <c r="A9" s="519" t="s">
        <v>10</v>
      </c>
      <c r="B9" s="520"/>
      <c r="C9" s="330">
        <f>SUM(C7:C8)</f>
        <v>18</v>
      </c>
      <c r="D9" s="330">
        <f>SUM(D7:D8)</f>
        <v>18</v>
      </c>
      <c r="E9" s="330"/>
      <c r="F9" s="330"/>
      <c r="G9" s="330">
        <f>SUM(D9:F9)</f>
        <v>18</v>
      </c>
      <c r="H9" s="34"/>
      <c r="I9" s="49"/>
    </row>
    <row r="10" spans="1:11" ht="24.95" customHeight="1">
      <c r="A10" s="344" t="str">
        <f>"주 1) 관리인원 : "&amp;투입인원!A1&amp;투입인원!A2&amp;" 참조"</f>
        <v>주 1) 관리인원 : &lt; 표 : 6 &gt; 적용직종 및 투입인원산정표 참조</v>
      </c>
      <c r="B10" s="344"/>
      <c r="F10" s="41"/>
      <c r="G10" s="41"/>
      <c r="H10" s="41"/>
      <c r="I10" s="41"/>
      <c r="K10" s="331"/>
    </row>
    <row r="11" spans="1:11" ht="24.95" customHeight="1">
      <c r="A11" s="338" t="s">
        <v>376</v>
      </c>
      <c r="B11" s="338"/>
    </row>
    <row r="12" spans="1:11" ht="27.95" customHeight="1"/>
    <row r="13" spans="1:11" ht="27.95" customHeight="1"/>
    <row r="14" spans="1:11" ht="39.950000000000003" customHeight="1"/>
  </sheetData>
  <mergeCells count="7">
    <mergeCell ref="A9:B9"/>
    <mergeCell ref="I5:I6"/>
    <mergeCell ref="H5:H6"/>
    <mergeCell ref="A5:A6"/>
    <mergeCell ref="C5:C6"/>
    <mergeCell ref="D5:G5"/>
    <mergeCell ref="B5:B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3"/>
  <sheetViews>
    <sheetView showGridLines="0" view="pageBreakPreview" zoomScaleNormal="90" zoomScaleSheetLayoutView="100" workbookViewId="0">
      <selection activeCell="C12" sqref="C12"/>
    </sheetView>
  </sheetViews>
  <sheetFormatPr defaultRowHeight="12"/>
  <cols>
    <col min="1" max="1" width="18.77734375" style="341" customWidth="1"/>
    <col min="2" max="3" width="13.77734375" style="341" customWidth="1"/>
    <col min="4" max="5" width="13.77734375" style="331" customWidth="1"/>
    <col min="6" max="6" width="8.88671875" style="331"/>
    <col min="7" max="7" width="8.88671875" style="32"/>
    <col min="8" max="16384" width="8.88671875" style="331"/>
  </cols>
  <sheetData>
    <row r="1" spans="1:7" ht="20.100000000000001" customHeight="1">
      <c r="A1" s="4" t="s">
        <v>262</v>
      </c>
      <c r="B1" s="4"/>
      <c r="C1" s="4"/>
    </row>
    <row r="2" spans="1:7" s="332" customFormat="1" ht="42" customHeight="1">
      <c r="A2" s="329" t="s">
        <v>102</v>
      </c>
      <c r="B2" s="329"/>
      <c r="C2" s="329"/>
      <c r="D2" s="329"/>
      <c r="E2" s="329"/>
      <c r="G2" s="86"/>
    </row>
    <row r="3" spans="1:7" s="332" customFormat="1" ht="20.100000000000001" customHeight="1">
      <c r="A3" s="329"/>
      <c r="B3" s="329"/>
      <c r="C3" s="329"/>
      <c r="D3" s="329"/>
      <c r="E3" s="329"/>
      <c r="G3" s="86"/>
    </row>
    <row r="4" spans="1:7" ht="20.100000000000001" customHeight="1"/>
    <row r="5" spans="1:7" ht="24.95" customHeight="1">
      <c r="A5" s="494" t="s">
        <v>84</v>
      </c>
      <c r="B5" s="494" t="s">
        <v>334</v>
      </c>
      <c r="C5" s="494" t="s">
        <v>282</v>
      </c>
      <c r="D5" s="460" t="s">
        <v>101</v>
      </c>
      <c r="E5" s="460" t="s">
        <v>89</v>
      </c>
    </row>
    <row r="6" spans="1:7" ht="24.95" customHeight="1">
      <c r="A6" s="495"/>
      <c r="B6" s="495"/>
      <c r="C6" s="495"/>
      <c r="D6" s="504"/>
      <c r="E6" s="504"/>
    </row>
    <row r="7" spans="1:7" ht="50.1" customHeight="1">
      <c r="A7" s="524" t="s">
        <v>419</v>
      </c>
      <c r="B7" s="47" t="s">
        <v>332</v>
      </c>
      <c r="C7" s="47" t="s">
        <v>205</v>
      </c>
      <c r="D7" s="330">
        <v>17</v>
      </c>
      <c r="E7" s="49"/>
    </row>
    <row r="8" spans="1:7" ht="50.1" customHeight="1">
      <c r="A8" s="525"/>
      <c r="B8" s="49" t="s">
        <v>333</v>
      </c>
      <c r="C8" s="49" t="s">
        <v>205</v>
      </c>
      <c r="D8" s="330">
        <v>1</v>
      </c>
      <c r="E8" s="49"/>
    </row>
    <row r="9" spans="1:7" ht="50.1" customHeight="1">
      <c r="A9" s="96" t="s">
        <v>46</v>
      </c>
      <c r="B9" s="96"/>
      <c r="C9" s="96"/>
      <c r="D9" s="330">
        <f>SUM(D7:D8)</f>
        <v>18</v>
      </c>
      <c r="E9" s="65"/>
    </row>
    <row r="10" spans="1:7" ht="24.95" customHeight="1">
      <c r="A10" s="338" t="s">
        <v>357</v>
      </c>
      <c r="B10" s="338"/>
      <c r="C10" s="338"/>
    </row>
    <row r="11" spans="1:7" ht="27.95" customHeight="1"/>
    <row r="12" spans="1:7" ht="27.95" customHeight="1"/>
    <row r="13" spans="1:7" ht="39.950000000000003" customHeight="1"/>
  </sheetData>
  <mergeCells count="6">
    <mergeCell ref="A7:A8"/>
    <mergeCell ref="E5:E6"/>
    <mergeCell ref="A5:A6"/>
    <mergeCell ref="D5:D6"/>
    <mergeCell ref="B5:B6"/>
    <mergeCell ref="C5:C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Q12"/>
  <sheetViews>
    <sheetView showGridLines="0" view="pageBreakPreview" zoomScale="115" zoomScaleNormal="80" zoomScaleSheetLayoutView="115" workbookViewId="0">
      <selection activeCell="E10" sqref="E10"/>
    </sheetView>
  </sheetViews>
  <sheetFormatPr defaultRowHeight="30.75" customHeight="1"/>
  <cols>
    <col min="1" max="1" width="15.33203125" style="98" customWidth="1"/>
    <col min="2" max="13" width="6.77734375" style="98" customWidth="1"/>
    <col min="14" max="15" width="7.77734375" style="98" customWidth="1"/>
    <col min="16" max="17" width="0" style="98" hidden="1" customWidth="1"/>
    <col min="18" max="16384" width="8.88671875" style="98"/>
  </cols>
  <sheetData>
    <row r="1" spans="1:17" ht="20.100000000000001" customHeight="1">
      <c r="A1" s="97" t="s">
        <v>263</v>
      </c>
    </row>
    <row r="2" spans="1:17" s="102" customFormat="1" ht="39.950000000000003" customHeight="1">
      <c r="A2" s="99" t="s">
        <v>125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1"/>
    </row>
    <row r="3" spans="1:17" s="115" customFormat="1" ht="20.100000000000001" customHeight="1">
      <c r="A3" s="103"/>
    </row>
    <row r="4" spans="1:17" ht="20.100000000000001" customHeight="1">
      <c r="A4" s="98" t="s">
        <v>424</v>
      </c>
    </row>
    <row r="5" spans="1:17" ht="24.95" customHeight="1">
      <c r="A5" s="526" t="s">
        <v>58</v>
      </c>
      <c r="B5" s="528" t="s">
        <v>425</v>
      </c>
      <c r="C5" s="529"/>
      <c r="D5" s="529"/>
      <c r="E5" s="529"/>
      <c r="F5" s="529"/>
      <c r="G5" s="529"/>
      <c r="H5" s="529"/>
      <c r="I5" s="529"/>
      <c r="J5" s="529"/>
      <c r="K5" s="529"/>
      <c r="L5" s="529"/>
      <c r="M5" s="530"/>
      <c r="N5" s="526" t="s">
        <v>86</v>
      </c>
      <c r="O5" s="526" t="s">
        <v>45</v>
      </c>
    </row>
    <row r="6" spans="1:17" ht="24.95" customHeight="1">
      <c r="A6" s="527"/>
      <c r="B6" s="438" t="s">
        <v>422</v>
      </c>
      <c r="C6" s="438" t="s">
        <v>423</v>
      </c>
      <c r="D6" s="104" t="s">
        <v>368</v>
      </c>
      <c r="E6" s="104" t="s">
        <v>369</v>
      </c>
      <c r="F6" s="104" t="s">
        <v>370</v>
      </c>
      <c r="G6" s="104" t="s">
        <v>371</v>
      </c>
      <c r="H6" s="104" t="s">
        <v>372</v>
      </c>
      <c r="I6" s="104" t="s">
        <v>373</v>
      </c>
      <c r="J6" s="104" t="s">
        <v>374</v>
      </c>
      <c r="K6" s="104" t="s">
        <v>375</v>
      </c>
      <c r="L6" s="104" t="s">
        <v>87</v>
      </c>
      <c r="M6" s="104" t="s">
        <v>88</v>
      </c>
      <c r="N6" s="527"/>
      <c r="O6" s="527"/>
      <c r="P6" s="98" t="s">
        <v>232</v>
      </c>
      <c r="Q6" s="98" t="s">
        <v>130</v>
      </c>
    </row>
    <row r="7" spans="1:17" ht="50.1" customHeight="1">
      <c r="A7" s="105" t="s">
        <v>283</v>
      </c>
      <c r="B7" s="106">
        <v>20</v>
      </c>
      <c r="C7" s="106">
        <v>20</v>
      </c>
      <c r="D7" s="106">
        <v>22</v>
      </c>
      <c r="E7" s="106">
        <v>20</v>
      </c>
      <c r="F7" s="106">
        <v>21</v>
      </c>
      <c r="G7" s="106">
        <v>21</v>
      </c>
      <c r="H7" s="106">
        <v>21</v>
      </c>
      <c r="I7" s="106">
        <v>22</v>
      </c>
      <c r="J7" s="106">
        <v>21</v>
      </c>
      <c r="K7" s="106">
        <v>17</v>
      </c>
      <c r="L7" s="106">
        <v>22</v>
      </c>
      <c r="M7" s="106">
        <v>19</v>
      </c>
      <c r="N7" s="37">
        <f>SUM(B7:M7)</f>
        <v>246</v>
      </c>
      <c r="O7" s="37"/>
      <c r="P7" s="107">
        <f>N7/12</f>
        <v>20.5</v>
      </c>
      <c r="Q7" s="108">
        <f>ROUND((N7)/12,0)</f>
        <v>21</v>
      </c>
    </row>
    <row r="8" spans="1:17" ht="50.1" customHeight="1">
      <c r="A8" s="109" t="s">
        <v>126</v>
      </c>
      <c r="B8" s="106">
        <v>3</v>
      </c>
      <c r="C8" s="106">
        <v>4</v>
      </c>
      <c r="D8" s="106">
        <v>4</v>
      </c>
      <c r="E8" s="106">
        <v>5</v>
      </c>
      <c r="F8" s="106">
        <v>4</v>
      </c>
      <c r="G8" s="106">
        <v>4</v>
      </c>
      <c r="H8" s="106">
        <v>5</v>
      </c>
      <c r="I8" s="106">
        <v>4</v>
      </c>
      <c r="J8" s="106">
        <v>5</v>
      </c>
      <c r="K8" s="106">
        <v>4</v>
      </c>
      <c r="L8" s="106">
        <v>4</v>
      </c>
      <c r="M8" s="106">
        <v>5</v>
      </c>
      <c r="N8" s="37">
        <f>SUM(B8:M8)</f>
        <v>51</v>
      </c>
      <c r="O8" s="37"/>
    </row>
    <row r="9" spans="1:17" ht="50.1" customHeight="1">
      <c r="A9" s="109" t="s">
        <v>127</v>
      </c>
      <c r="B9" s="106">
        <v>3</v>
      </c>
      <c r="C9" s="106">
        <v>4</v>
      </c>
      <c r="D9" s="106">
        <v>4</v>
      </c>
      <c r="E9" s="106">
        <v>5</v>
      </c>
      <c r="F9" s="106">
        <v>4</v>
      </c>
      <c r="G9" s="106">
        <v>4</v>
      </c>
      <c r="H9" s="106">
        <v>5</v>
      </c>
      <c r="I9" s="106">
        <v>4</v>
      </c>
      <c r="J9" s="106">
        <v>4</v>
      </c>
      <c r="K9" s="106">
        <v>5</v>
      </c>
      <c r="L9" s="106">
        <v>4</v>
      </c>
      <c r="M9" s="106">
        <v>5</v>
      </c>
      <c r="N9" s="37">
        <f>SUM(B9:M9)</f>
        <v>51</v>
      </c>
      <c r="O9" s="37"/>
    </row>
    <row r="10" spans="1:17" ht="50.1" customHeight="1">
      <c r="A10" s="105" t="s">
        <v>281</v>
      </c>
      <c r="B10" s="106">
        <v>5</v>
      </c>
      <c r="C10" s="106"/>
      <c r="D10" s="106">
        <v>1</v>
      </c>
      <c r="E10" s="106"/>
      <c r="F10" s="106">
        <v>2</v>
      </c>
      <c r="G10" s="106">
        <v>1</v>
      </c>
      <c r="H10" s="106"/>
      <c r="I10" s="106">
        <v>1</v>
      </c>
      <c r="J10" s="106"/>
      <c r="K10" s="106">
        <v>5</v>
      </c>
      <c r="L10" s="106"/>
      <c r="M10" s="106">
        <v>2</v>
      </c>
      <c r="N10" s="37">
        <f>SUM(B10:M10)</f>
        <v>17</v>
      </c>
      <c r="O10" s="37"/>
    </row>
    <row r="11" spans="1:17" ht="50.1" customHeight="1">
      <c r="A11" s="109" t="s">
        <v>10</v>
      </c>
      <c r="B11" s="110">
        <f t="shared" ref="B11:N11" si="0">SUM(B7:B10)</f>
        <v>31</v>
      </c>
      <c r="C11" s="110">
        <f t="shared" si="0"/>
        <v>28</v>
      </c>
      <c r="D11" s="110">
        <f t="shared" si="0"/>
        <v>31</v>
      </c>
      <c r="E11" s="110">
        <f t="shared" si="0"/>
        <v>30</v>
      </c>
      <c r="F11" s="110">
        <f t="shared" si="0"/>
        <v>31</v>
      </c>
      <c r="G11" s="110">
        <f t="shared" si="0"/>
        <v>30</v>
      </c>
      <c r="H11" s="110">
        <f t="shared" si="0"/>
        <v>31</v>
      </c>
      <c r="I11" s="110">
        <f t="shared" si="0"/>
        <v>31</v>
      </c>
      <c r="J11" s="110">
        <f t="shared" si="0"/>
        <v>30</v>
      </c>
      <c r="K11" s="110">
        <f t="shared" si="0"/>
        <v>31</v>
      </c>
      <c r="L11" s="110">
        <f t="shared" si="0"/>
        <v>30</v>
      </c>
      <c r="M11" s="110">
        <f t="shared" si="0"/>
        <v>31</v>
      </c>
      <c r="N11" s="110">
        <f t="shared" si="0"/>
        <v>365</v>
      </c>
      <c r="O11" s="37"/>
    </row>
    <row r="12" spans="1:17" ht="24.95" customHeight="1">
      <c r="A12" s="98" t="s">
        <v>356</v>
      </c>
    </row>
  </sheetData>
  <mergeCells count="4">
    <mergeCell ref="A5:A6"/>
    <mergeCell ref="N5:N6"/>
    <mergeCell ref="O5:O6"/>
    <mergeCell ref="B5:M5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firstPageNumber="13" orientation="landscape" useFirstPageNumber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14"/>
  <sheetViews>
    <sheetView showGridLines="0" view="pageBreakPreview" topLeftCell="A10" zoomScaleNormal="90" zoomScaleSheetLayoutView="100" workbookViewId="0"/>
  </sheetViews>
  <sheetFormatPr defaultRowHeight="20.100000000000001" customHeight="1"/>
  <cols>
    <col min="1" max="1" width="15.109375" style="346" customWidth="1"/>
    <col min="2" max="2" width="4.77734375" style="346" customWidth="1"/>
    <col min="3" max="3" width="45.77734375" style="346" customWidth="1"/>
    <col min="4" max="4" width="8.109375" style="346" customWidth="1"/>
    <col min="5" max="16384" width="8.88671875" style="346"/>
  </cols>
  <sheetData>
    <row r="1" spans="1:7" s="331" customFormat="1" ht="20.100000000000001" customHeight="1">
      <c r="A1" s="4" t="s">
        <v>264</v>
      </c>
      <c r="B1" s="4"/>
      <c r="G1" s="32"/>
    </row>
    <row r="2" spans="1:7" s="332" customFormat="1" ht="39.950000000000003" customHeight="1">
      <c r="A2" s="329" t="s">
        <v>230</v>
      </c>
      <c r="B2" s="329"/>
      <c r="C2" s="329"/>
      <c r="D2" s="329"/>
      <c r="G2" s="86"/>
    </row>
    <row r="5" spans="1:7" ht="50.1" customHeight="1">
      <c r="A5" s="330" t="s">
        <v>108</v>
      </c>
      <c r="B5" s="457" t="s">
        <v>106</v>
      </c>
      <c r="C5" s="459"/>
      <c r="D5" s="330" t="s">
        <v>105</v>
      </c>
    </row>
    <row r="6" spans="1:7" ht="40.5" customHeight="1">
      <c r="A6" s="111" t="s">
        <v>351</v>
      </c>
      <c r="B6" s="408" t="s">
        <v>231</v>
      </c>
      <c r="C6" s="388" t="s">
        <v>345</v>
      </c>
      <c r="D6" s="39"/>
    </row>
    <row r="7" spans="1:7" ht="40.5" customHeight="1">
      <c r="A7" s="42"/>
      <c r="B7" s="409" t="s">
        <v>107</v>
      </c>
      <c r="C7" s="112" t="s">
        <v>346</v>
      </c>
      <c r="D7" s="355"/>
    </row>
    <row r="8" spans="1:7" ht="40.5" customHeight="1">
      <c r="A8" s="42"/>
      <c r="B8" s="409" t="s">
        <v>107</v>
      </c>
      <c r="C8" s="112" t="s">
        <v>347</v>
      </c>
      <c r="D8" s="355"/>
    </row>
    <row r="9" spans="1:7" ht="40.5" customHeight="1">
      <c r="A9" s="42"/>
      <c r="B9" s="409" t="s">
        <v>107</v>
      </c>
      <c r="C9" s="112" t="s">
        <v>348</v>
      </c>
      <c r="D9" s="355"/>
    </row>
    <row r="10" spans="1:7" ht="40.5" customHeight="1">
      <c r="A10" s="42"/>
      <c r="B10" s="411" t="s">
        <v>229</v>
      </c>
      <c r="C10" s="388" t="s">
        <v>349</v>
      </c>
      <c r="D10" s="392"/>
    </row>
    <row r="11" spans="1:7" ht="40.5" customHeight="1">
      <c r="A11" s="42"/>
      <c r="B11" s="411" t="s">
        <v>304</v>
      </c>
      <c r="C11" s="388" t="s">
        <v>350</v>
      </c>
      <c r="D11" s="392"/>
    </row>
    <row r="12" spans="1:7" ht="40.5" customHeight="1">
      <c r="A12" s="111" t="s">
        <v>352</v>
      </c>
      <c r="B12" s="411" t="s">
        <v>353</v>
      </c>
      <c r="C12" s="388" t="s">
        <v>355</v>
      </c>
      <c r="D12" s="392"/>
    </row>
    <row r="13" spans="1:7" ht="40.5" customHeight="1">
      <c r="A13" s="113"/>
      <c r="B13" s="412" t="s">
        <v>354</v>
      </c>
      <c r="C13" s="114" t="s">
        <v>341</v>
      </c>
      <c r="D13" s="356"/>
    </row>
    <row r="14" spans="1:7" ht="20.100000000000001" customHeight="1">
      <c r="A14" s="407"/>
      <c r="B14" s="407"/>
      <c r="C14" s="407"/>
      <c r="D14" s="407"/>
    </row>
  </sheetData>
  <mergeCells count="1">
    <mergeCell ref="B5:C5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3"/>
  <sheetViews>
    <sheetView showGridLines="0" showZeros="0" view="pageBreakPreview" topLeftCell="A4" zoomScaleNormal="90" zoomScaleSheetLayoutView="100" workbookViewId="0">
      <selection activeCell="F13" sqref="F13"/>
    </sheetView>
  </sheetViews>
  <sheetFormatPr defaultColWidth="8" defaultRowHeight="34.15" customHeight="1"/>
  <cols>
    <col min="1" max="1" width="4.77734375" style="117" customWidth="1"/>
    <col min="2" max="2" width="1.6640625" style="116" customWidth="1"/>
    <col min="3" max="3" width="15.88671875" style="116" bestFit="1" customWidth="1"/>
    <col min="4" max="4" width="1.6640625" style="116" customWidth="1"/>
    <col min="5" max="8" width="12.33203125" style="117" customWidth="1"/>
    <col min="9" max="9" width="20.44140625" style="116" customWidth="1"/>
    <col min="10" max="16384" width="8" style="116"/>
  </cols>
  <sheetData>
    <row r="1" spans="1:8" ht="20.100000000000001" customHeight="1">
      <c r="A1" s="116" t="s">
        <v>265</v>
      </c>
    </row>
    <row r="2" spans="1:8" s="120" customFormat="1" ht="39.950000000000003" customHeight="1">
      <c r="A2" s="118" t="s">
        <v>338</v>
      </c>
      <c r="B2" s="118"/>
      <c r="C2" s="118"/>
      <c r="D2" s="118"/>
      <c r="E2" s="119"/>
      <c r="F2" s="119"/>
      <c r="G2" s="119"/>
      <c r="H2" s="119"/>
    </row>
    <row r="3" spans="1:8" ht="20.100000000000001" customHeight="1">
      <c r="A3" s="121"/>
      <c r="B3" s="122"/>
      <c r="C3" s="122"/>
      <c r="D3" s="122"/>
      <c r="E3" s="121"/>
      <c r="F3" s="121"/>
      <c r="G3" s="121"/>
      <c r="H3" s="121"/>
    </row>
    <row r="4" spans="1:8" ht="20.100000000000001" customHeight="1">
      <c r="A4" s="121"/>
      <c r="C4" s="122"/>
      <c r="D4" s="123"/>
      <c r="E4" s="121"/>
      <c r="F4" s="121"/>
      <c r="G4" s="121"/>
      <c r="H4" s="124" t="s">
        <v>75</v>
      </c>
    </row>
    <row r="5" spans="1:8" ht="33.75" customHeight="1">
      <c r="A5" s="538" t="s">
        <v>68</v>
      </c>
      <c r="B5" s="539"/>
      <c r="C5" s="539"/>
      <c r="D5" s="540"/>
      <c r="E5" s="546" t="str">
        <f>투입인원!A7</f>
        <v>파견근로자</v>
      </c>
      <c r="F5" s="547"/>
      <c r="G5" s="531" t="s">
        <v>233</v>
      </c>
      <c r="H5" s="536" t="s">
        <v>123</v>
      </c>
    </row>
    <row r="6" spans="1:8" ht="33.75" customHeight="1">
      <c r="A6" s="541"/>
      <c r="B6" s="542"/>
      <c r="C6" s="542"/>
      <c r="D6" s="543"/>
      <c r="E6" s="125" t="str">
        <f>인건비집계!B7&amp;"(1인)"</f>
        <v>일반사무(1인)</v>
      </c>
      <c r="F6" s="126" t="str">
        <f>인건비집계!B8&amp;"(1인)"</f>
        <v>비서(1인)</v>
      </c>
      <c r="G6" s="532"/>
      <c r="H6" s="537"/>
    </row>
    <row r="7" spans="1:8" ht="33.75" customHeight="1">
      <c r="A7" s="544" t="s">
        <v>67</v>
      </c>
      <c r="B7" s="127"/>
      <c r="C7" s="128" t="str">
        <f>보험료!C7</f>
        <v>산재보험료</v>
      </c>
      <c r="D7" s="129"/>
      <c r="E7" s="130">
        <f>보험료!J7</f>
        <v>0</v>
      </c>
      <c r="F7" s="130">
        <f>보험료!J22</f>
        <v>0</v>
      </c>
      <c r="G7" s="131">
        <f>SUM(E7:F7)</f>
        <v>0</v>
      </c>
      <c r="H7" s="132" t="s">
        <v>19</v>
      </c>
    </row>
    <row r="8" spans="1:8" ht="33.75" customHeight="1">
      <c r="A8" s="545"/>
      <c r="B8" s="127"/>
      <c r="C8" s="128" t="str">
        <f>보험료!C8</f>
        <v>국민연금</v>
      </c>
      <c r="D8" s="129"/>
      <c r="E8" s="130">
        <f>보험료!J8</f>
        <v>0</v>
      </c>
      <c r="F8" s="130">
        <f>보험료!J23</f>
        <v>0</v>
      </c>
      <c r="G8" s="131">
        <f t="shared" ref="G8:G12" si="0">SUM(E8:F8)</f>
        <v>0</v>
      </c>
      <c r="H8" s="133"/>
    </row>
    <row r="9" spans="1:8" ht="33.75" customHeight="1">
      <c r="A9" s="545"/>
      <c r="B9" s="127"/>
      <c r="C9" s="128" t="str">
        <f>보험료!C9</f>
        <v>고용보험료</v>
      </c>
      <c r="D9" s="129"/>
      <c r="E9" s="130">
        <f>보험료!J9</f>
        <v>0</v>
      </c>
      <c r="F9" s="130">
        <f>보험료!J24</f>
        <v>0</v>
      </c>
      <c r="G9" s="131">
        <f t="shared" si="0"/>
        <v>0</v>
      </c>
      <c r="H9" s="133"/>
    </row>
    <row r="10" spans="1:8" ht="33.75" customHeight="1">
      <c r="A10" s="545"/>
      <c r="B10" s="127"/>
      <c r="C10" s="128" t="str">
        <f>보험료!C10</f>
        <v>국민건강보험료</v>
      </c>
      <c r="D10" s="129"/>
      <c r="E10" s="130">
        <f>보험료!J10</f>
        <v>0</v>
      </c>
      <c r="F10" s="130">
        <f>보험료!J25</f>
        <v>0</v>
      </c>
      <c r="G10" s="131">
        <f t="shared" si="0"/>
        <v>0</v>
      </c>
      <c r="H10" s="133"/>
    </row>
    <row r="11" spans="1:8" ht="33.75" customHeight="1">
      <c r="A11" s="545"/>
      <c r="B11" s="127"/>
      <c r="C11" s="128" t="str">
        <f>보험료!C11</f>
        <v>노인장기요양보험료</v>
      </c>
      <c r="D11" s="129"/>
      <c r="E11" s="130">
        <f>보험료!J11</f>
        <v>0</v>
      </c>
      <c r="F11" s="130">
        <f>보험료!J26</f>
        <v>0</v>
      </c>
      <c r="G11" s="131">
        <f t="shared" si="0"/>
        <v>0</v>
      </c>
      <c r="H11" s="133"/>
    </row>
    <row r="12" spans="1:8" ht="33.75" customHeight="1">
      <c r="A12" s="545"/>
      <c r="B12" s="134"/>
      <c r="C12" s="135" t="str">
        <f>보험료!C12</f>
        <v>임금채권보장보험료</v>
      </c>
      <c r="D12" s="136"/>
      <c r="E12" s="130">
        <f>보험료!J12</f>
        <v>0</v>
      </c>
      <c r="F12" s="130">
        <f>보험료!J27</f>
        <v>0</v>
      </c>
      <c r="G12" s="131">
        <f t="shared" si="0"/>
        <v>0</v>
      </c>
      <c r="H12" s="133"/>
    </row>
    <row r="13" spans="1:8" ht="33.75" customHeight="1">
      <c r="A13" s="533" t="s">
        <v>251</v>
      </c>
      <c r="B13" s="534"/>
      <c r="C13" s="534"/>
      <c r="D13" s="535"/>
      <c r="E13" s="130"/>
      <c r="F13" s="137"/>
      <c r="G13" s="138">
        <f>시내교통비!H10</f>
        <v>1890000</v>
      </c>
      <c r="H13" s="131" t="s">
        <v>361</v>
      </c>
    </row>
    <row r="14" spans="1:8" ht="33.75" customHeight="1">
      <c r="A14" s="533" t="s">
        <v>438</v>
      </c>
      <c r="B14" s="534"/>
      <c r="C14" s="534"/>
      <c r="D14" s="535"/>
      <c r="E14" s="130"/>
      <c r="F14" s="137"/>
      <c r="G14" s="137">
        <f>식대비!H10</f>
        <v>2519748</v>
      </c>
      <c r="H14" s="131" t="s">
        <v>362</v>
      </c>
    </row>
    <row r="15" spans="1:8" ht="24.95" customHeight="1">
      <c r="A15" s="139" t="str">
        <f>"주 1) 보험료 : "&amp;보험료!A1&amp;보험료!A2&amp;" 참조"</f>
        <v>주 1) 보험료 : &lt; 표 : 10 &gt; 직무별(1인) 보험료산출표 참조</v>
      </c>
    </row>
    <row r="16" spans="1:8" ht="24.95" customHeight="1">
      <c r="A16" s="140" t="str">
        <f>"   2) "&amp;A13&amp;" : "&amp;시내교통비!A1&amp;시내교통비!A2&amp;" 참조"</f>
        <v xml:space="preserve">   2) 교통통신비 : &lt; 표 : 13 &gt; 교통통신비산출표 참조</v>
      </c>
    </row>
    <row r="17" spans="1:1" ht="24.95" customHeight="1">
      <c r="A17" s="140" t="str">
        <f>"   3) "&amp;A14&amp;" : "&amp;식대비!A1&amp;식대비!A2&amp;" 참조"</f>
        <v xml:space="preserve">   3) 식대비 : &lt; 표 : 14 &gt; 식대비산출표 참조</v>
      </c>
    </row>
    <row r="18" spans="1:1" ht="23.1" customHeight="1">
      <c r="A18" s="139"/>
    </row>
    <row r="20" spans="1:1" ht="23.1" customHeight="1">
      <c r="A20" s="139"/>
    </row>
    <row r="21" spans="1:1" ht="23.1" customHeight="1">
      <c r="A21" s="139"/>
    </row>
    <row r="22" spans="1:1" ht="23.1" customHeight="1">
      <c r="A22" s="139"/>
    </row>
    <row r="23" spans="1:1" ht="23.1" customHeight="1">
      <c r="A23" s="139"/>
    </row>
  </sheetData>
  <mergeCells count="7">
    <mergeCell ref="G5:G6"/>
    <mergeCell ref="A13:D13"/>
    <mergeCell ref="A14:D14"/>
    <mergeCell ref="H5:H6"/>
    <mergeCell ref="A5:D6"/>
    <mergeCell ref="A7:A12"/>
    <mergeCell ref="E5:F5"/>
  </mergeCells>
  <phoneticPr fontId="14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30"/>
  <sheetViews>
    <sheetView showGridLines="0" showZeros="0" view="pageBreakPreview" topLeftCell="A25" zoomScaleNormal="90" zoomScaleSheetLayoutView="100" workbookViewId="0">
      <selection activeCell="H49" sqref="H49"/>
    </sheetView>
  </sheetViews>
  <sheetFormatPr defaultRowHeight="12"/>
  <cols>
    <col min="1" max="1" width="8.6640625" style="347" customWidth="1"/>
    <col min="2" max="2" width="1.21875" style="337" customWidth="1"/>
    <col min="3" max="3" width="14.6640625" style="337" customWidth="1"/>
    <col min="4" max="4" width="1.21875" style="337" customWidth="1"/>
    <col min="5" max="5" width="12.77734375" style="347" customWidth="1"/>
    <col min="6" max="10" width="12.77734375" style="41" customWidth="1"/>
    <col min="11" max="11" width="9.77734375" style="341" customWidth="1"/>
    <col min="12" max="12" width="32.6640625" style="331" hidden="1" customWidth="1"/>
    <col min="13" max="16" width="0" style="331" hidden="1" customWidth="1"/>
    <col min="17" max="16384" width="8.88671875" style="331"/>
  </cols>
  <sheetData>
    <row r="1" spans="1:16" ht="20.100000000000001" customHeight="1">
      <c r="A1" s="4" t="s">
        <v>266</v>
      </c>
      <c r="B1" s="53"/>
      <c r="C1" s="53"/>
      <c r="D1" s="53"/>
      <c r="E1" s="4"/>
    </row>
    <row r="2" spans="1:16" s="332" customFormat="1" ht="39.950000000000003" customHeight="1">
      <c r="A2" s="343" t="s">
        <v>339</v>
      </c>
      <c r="B2" s="333"/>
      <c r="C2" s="333"/>
      <c r="D2" s="333"/>
      <c r="E2" s="343"/>
      <c r="F2" s="54"/>
      <c r="G2" s="59"/>
      <c r="H2" s="54"/>
      <c r="I2" s="54"/>
      <c r="J2" s="54"/>
      <c r="K2" s="334"/>
    </row>
    <row r="3" spans="1:16" s="332" customFormat="1" ht="20.100000000000001" customHeight="1">
      <c r="A3" s="343"/>
      <c r="B3" s="333"/>
      <c r="C3" s="333"/>
      <c r="D3" s="333"/>
      <c r="E3" s="343"/>
      <c r="F3" s="54"/>
      <c r="G3" s="59"/>
      <c r="H3" s="54"/>
      <c r="I3" s="54"/>
      <c r="J3" s="54"/>
      <c r="K3" s="334"/>
    </row>
    <row r="4" spans="1:16" ht="20.100000000000001" customHeight="1">
      <c r="A4" s="338" t="str">
        <f>단위당인건비!A4</f>
        <v>구분 : 파견근로자</v>
      </c>
      <c r="B4" s="344"/>
      <c r="C4" s="344"/>
      <c r="D4" s="344"/>
      <c r="E4" s="349" t="str">
        <f>단위당인건비!E4</f>
        <v>직무 : 일반사무</v>
      </c>
      <c r="J4" s="141"/>
      <c r="K4" s="55" t="s">
        <v>47</v>
      </c>
    </row>
    <row r="5" spans="1:16" ht="24.95" customHeight="1">
      <c r="A5" s="494" t="s">
        <v>74</v>
      </c>
      <c r="B5" s="548"/>
      <c r="C5" s="548"/>
      <c r="D5" s="549"/>
      <c r="E5" s="483" t="s">
        <v>59</v>
      </c>
      <c r="F5" s="552"/>
      <c r="G5" s="552"/>
      <c r="H5" s="484"/>
      <c r="I5" s="554" t="s">
        <v>60</v>
      </c>
      <c r="J5" s="556" t="s">
        <v>61</v>
      </c>
      <c r="K5" s="502" t="s">
        <v>314</v>
      </c>
      <c r="L5" s="553" t="s">
        <v>234</v>
      </c>
    </row>
    <row r="6" spans="1:16" ht="24.95" customHeight="1">
      <c r="A6" s="495"/>
      <c r="B6" s="550"/>
      <c r="C6" s="550"/>
      <c r="D6" s="551"/>
      <c r="E6" s="431" t="s">
        <v>62</v>
      </c>
      <c r="F6" s="142" t="s">
        <v>63</v>
      </c>
      <c r="G6" s="142" t="s">
        <v>64</v>
      </c>
      <c r="H6" s="142" t="s">
        <v>65</v>
      </c>
      <c r="I6" s="555"/>
      <c r="J6" s="557"/>
      <c r="K6" s="503"/>
      <c r="L6" s="553"/>
    </row>
    <row r="7" spans="1:16" s="341" customFormat="1" ht="35.1" customHeight="1">
      <c r="A7" s="342" t="s">
        <v>71</v>
      </c>
      <c r="B7" s="339"/>
      <c r="C7" s="391" t="s">
        <v>41</v>
      </c>
      <c r="D7" s="399"/>
      <c r="E7" s="400"/>
      <c r="F7" s="400"/>
      <c r="G7" s="400"/>
      <c r="H7" s="143"/>
      <c r="I7" s="144">
        <f>경비산정기준!I7</f>
        <v>1</v>
      </c>
      <c r="J7" s="57">
        <f t="shared" ref="J7:J12" si="0">TRUNC(H7*I7%,0)</f>
        <v>0</v>
      </c>
      <c r="K7" s="113"/>
      <c r="L7" s="341">
        <v>1</v>
      </c>
      <c r="M7" s="341">
        <v>19492</v>
      </c>
      <c r="N7" s="418">
        <f>J7-M7</f>
        <v>-19492</v>
      </c>
      <c r="O7" s="341">
        <v>1949259</v>
      </c>
      <c r="P7" s="418">
        <f>H7-O7</f>
        <v>-1949259</v>
      </c>
    </row>
    <row r="8" spans="1:16" ht="35.1" customHeight="1">
      <c r="A8" s="342"/>
      <c r="B8" s="427"/>
      <c r="C8" s="348" t="s">
        <v>43</v>
      </c>
      <c r="D8" s="428"/>
      <c r="E8" s="350"/>
      <c r="F8" s="350"/>
      <c r="G8" s="350"/>
      <c r="H8" s="350"/>
      <c r="I8" s="145">
        <f>경비산정기준!I8</f>
        <v>4.5</v>
      </c>
      <c r="J8" s="49">
        <f t="shared" si="0"/>
        <v>0</v>
      </c>
      <c r="K8" s="65"/>
      <c r="L8" s="331">
        <v>4.5</v>
      </c>
      <c r="M8" s="331">
        <v>87716</v>
      </c>
      <c r="N8" s="418">
        <f t="shared" ref="N8:N12" si="1">J8-M8</f>
        <v>-87716</v>
      </c>
      <c r="O8" s="331">
        <v>1949259</v>
      </c>
      <c r="P8" s="418">
        <f t="shared" ref="P8:P12" si="2">H8-O8</f>
        <v>-1949259</v>
      </c>
    </row>
    <row r="9" spans="1:16" ht="35.1" customHeight="1">
      <c r="A9" s="342"/>
      <c r="B9" s="427"/>
      <c r="C9" s="348" t="s">
        <v>73</v>
      </c>
      <c r="D9" s="428"/>
      <c r="E9" s="350"/>
      <c r="F9" s="350"/>
      <c r="G9" s="350"/>
      <c r="H9" s="350"/>
      <c r="I9" s="145">
        <f>경비산정기준!I9</f>
        <v>0.9</v>
      </c>
      <c r="J9" s="49">
        <f t="shared" si="0"/>
        <v>0</v>
      </c>
      <c r="K9" s="65"/>
      <c r="L9" s="331">
        <v>0.9</v>
      </c>
      <c r="M9" s="331">
        <v>17543</v>
      </c>
      <c r="N9" s="418">
        <f t="shared" si="1"/>
        <v>-17543</v>
      </c>
      <c r="O9" s="331">
        <v>1949259</v>
      </c>
      <c r="P9" s="418">
        <f t="shared" si="2"/>
        <v>-1949259</v>
      </c>
    </row>
    <row r="10" spans="1:16" ht="35.1" customHeight="1">
      <c r="A10" s="342"/>
      <c r="B10" s="427"/>
      <c r="C10" s="348" t="s">
        <v>44</v>
      </c>
      <c r="D10" s="428"/>
      <c r="E10" s="350"/>
      <c r="F10" s="350"/>
      <c r="G10" s="350"/>
      <c r="H10" s="350"/>
      <c r="I10" s="145">
        <f>경비산정기준!I10</f>
        <v>3.06</v>
      </c>
      <c r="J10" s="49">
        <f t="shared" si="0"/>
        <v>0</v>
      </c>
      <c r="K10" s="65"/>
      <c r="L10" s="331">
        <v>3.0350000000000001</v>
      </c>
      <c r="M10" s="331">
        <v>59160</v>
      </c>
      <c r="N10" s="418">
        <f t="shared" si="1"/>
        <v>-59160</v>
      </c>
      <c r="O10" s="331">
        <v>1949259</v>
      </c>
      <c r="P10" s="418">
        <f t="shared" si="2"/>
        <v>-1949259</v>
      </c>
    </row>
    <row r="11" spans="1:16" ht="35.1" customHeight="1">
      <c r="A11" s="342"/>
      <c r="B11" s="427"/>
      <c r="C11" s="128" t="s">
        <v>196</v>
      </c>
      <c r="D11" s="428"/>
      <c r="E11" s="350"/>
      <c r="F11" s="350"/>
      <c r="G11" s="350"/>
      <c r="H11" s="350"/>
      <c r="I11" s="145">
        <f>경비산정기준!I11</f>
        <v>6.55</v>
      </c>
      <c r="J11" s="49">
        <f t="shared" si="0"/>
        <v>0</v>
      </c>
      <c r="K11" s="65"/>
      <c r="L11" s="331">
        <v>6.55</v>
      </c>
      <c r="M11" s="331">
        <v>3874</v>
      </c>
      <c r="N11" s="418">
        <f t="shared" si="1"/>
        <v>-3874</v>
      </c>
      <c r="O11" s="331">
        <v>59160</v>
      </c>
      <c r="P11" s="418">
        <f t="shared" si="2"/>
        <v>-59160</v>
      </c>
    </row>
    <row r="12" spans="1:16" ht="35.1" customHeight="1">
      <c r="A12" s="342"/>
      <c r="B12" s="351"/>
      <c r="C12" s="358" t="s">
        <v>42</v>
      </c>
      <c r="D12" s="429"/>
      <c r="E12" s="350"/>
      <c r="F12" s="350"/>
      <c r="G12" s="350"/>
      <c r="H12" s="350"/>
      <c r="I12" s="145">
        <f>경비산정기준!I12</f>
        <v>0.06</v>
      </c>
      <c r="J12" s="49">
        <f t="shared" si="0"/>
        <v>0</v>
      </c>
      <c r="K12" s="65"/>
      <c r="L12" s="331">
        <v>0.08</v>
      </c>
      <c r="M12" s="331">
        <v>1559</v>
      </c>
      <c r="N12" s="418">
        <f t="shared" si="1"/>
        <v>-1559</v>
      </c>
      <c r="O12" s="331">
        <v>1949259</v>
      </c>
      <c r="P12" s="418">
        <f t="shared" si="2"/>
        <v>-1949259</v>
      </c>
    </row>
    <row r="13" spans="1:16" ht="50.1" customHeight="1">
      <c r="A13" s="457" t="s">
        <v>66</v>
      </c>
      <c r="B13" s="458"/>
      <c r="C13" s="458"/>
      <c r="D13" s="459"/>
      <c r="E13" s="330"/>
      <c r="F13" s="49"/>
      <c r="G13" s="49"/>
      <c r="H13" s="68"/>
      <c r="I13" s="146"/>
      <c r="J13" s="49">
        <f>SUM(J7:J12)</f>
        <v>0</v>
      </c>
      <c r="K13" s="340"/>
    </row>
    <row r="14" spans="1:16" s="73" customFormat="1" ht="24.95" customHeight="1">
      <c r="A14" s="71" t="str">
        <f>"주 1) 적용대상액 : "&amp;인건비집계!$A$1&amp;인건비집계!$A$2&amp;" 참조"</f>
        <v>주 1) 적용대상액 : &lt; 표 : 1 &gt; 직무별(1인) 인건비집계표 참조</v>
      </c>
      <c r="B14" s="71"/>
      <c r="C14" s="71"/>
      <c r="D14" s="71"/>
      <c r="E14" s="71"/>
      <c r="F14" s="72"/>
      <c r="G14" s="72"/>
      <c r="H14" s="43"/>
      <c r="I14" s="43"/>
      <c r="J14" s="43"/>
      <c r="K14" s="147"/>
    </row>
    <row r="15" spans="1:16" s="73" customFormat="1" ht="24.95" customHeight="1">
      <c r="A15" s="71" t="str">
        <f>"   2) 비율(%) : "&amp;경비산정기준!$A$1&amp;경비산정기준!$A$2&amp;" 참조"</f>
        <v xml:space="preserve">   2) 비율(%) : &lt; 표 : 11 &gt; 경비산정기준표 참조</v>
      </c>
      <c r="B15" s="71"/>
      <c r="C15" s="71"/>
      <c r="D15" s="71"/>
      <c r="E15" s="71"/>
      <c r="F15" s="72"/>
      <c r="G15" s="72"/>
      <c r="H15" s="43"/>
      <c r="I15" s="43"/>
      <c r="J15" s="43"/>
      <c r="K15" s="147"/>
    </row>
    <row r="16" spans="1:16" ht="20.100000000000001" customHeight="1">
      <c r="A16" s="4"/>
      <c r="B16" s="53"/>
      <c r="C16" s="53"/>
      <c r="D16" s="53"/>
      <c r="E16" s="4"/>
    </row>
    <row r="17" spans="1:11" s="332" customFormat="1" ht="39.950000000000003" customHeight="1">
      <c r="A17" s="343" t="s">
        <v>339</v>
      </c>
      <c r="B17" s="333"/>
      <c r="C17" s="333"/>
      <c r="D17" s="333"/>
      <c r="E17" s="343"/>
      <c r="F17" s="54"/>
      <c r="G17" s="59"/>
      <c r="H17" s="54"/>
      <c r="I17" s="54"/>
      <c r="J17" s="54"/>
      <c r="K17" s="334"/>
    </row>
    <row r="18" spans="1:11" s="332" customFormat="1" ht="20.100000000000001" customHeight="1">
      <c r="A18" s="343"/>
      <c r="B18" s="333"/>
      <c r="C18" s="333"/>
      <c r="D18" s="333"/>
      <c r="E18" s="343"/>
      <c r="F18" s="54"/>
      <c r="G18" s="59"/>
      <c r="H18" s="54"/>
      <c r="I18" s="54"/>
      <c r="J18" s="54"/>
      <c r="K18" s="334"/>
    </row>
    <row r="19" spans="1:11" ht="20.100000000000001" customHeight="1">
      <c r="A19" s="338" t="str">
        <f>단위당인건비!A18</f>
        <v>구분 : 파견근로자</v>
      </c>
      <c r="B19" s="344"/>
      <c r="C19" s="344"/>
      <c r="D19" s="344"/>
      <c r="E19" s="349" t="str">
        <f>단위당인건비!E18</f>
        <v>직무 : 비서</v>
      </c>
      <c r="J19" s="141"/>
      <c r="K19" s="55" t="s">
        <v>0</v>
      </c>
    </row>
    <row r="20" spans="1:11" ht="24.95" customHeight="1">
      <c r="A20" s="494" t="s">
        <v>74</v>
      </c>
      <c r="B20" s="548"/>
      <c r="C20" s="548"/>
      <c r="D20" s="549"/>
      <c r="E20" s="483" t="s">
        <v>59</v>
      </c>
      <c r="F20" s="552"/>
      <c r="G20" s="552"/>
      <c r="H20" s="484"/>
      <c r="I20" s="554" t="s">
        <v>60</v>
      </c>
      <c r="J20" s="556" t="s">
        <v>61</v>
      </c>
      <c r="K20" s="502" t="s">
        <v>314</v>
      </c>
    </row>
    <row r="21" spans="1:11" ht="24.95" customHeight="1">
      <c r="A21" s="495"/>
      <c r="B21" s="550"/>
      <c r="C21" s="550"/>
      <c r="D21" s="551"/>
      <c r="E21" s="431" t="s">
        <v>62</v>
      </c>
      <c r="F21" s="142" t="s">
        <v>63</v>
      </c>
      <c r="G21" s="142" t="s">
        <v>64</v>
      </c>
      <c r="H21" s="142" t="s">
        <v>65</v>
      </c>
      <c r="I21" s="555"/>
      <c r="J21" s="557"/>
      <c r="K21" s="503"/>
    </row>
    <row r="22" spans="1:11" s="341" customFormat="1" ht="35.1" customHeight="1">
      <c r="A22" s="342" t="s">
        <v>71</v>
      </c>
      <c r="B22" s="339"/>
      <c r="C22" s="391" t="s">
        <v>41</v>
      </c>
      <c r="D22" s="399"/>
      <c r="E22" s="400"/>
      <c r="F22" s="400"/>
      <c r="G22" s="400"/>
      <c r="H22" s="143"/>
      <c r="I22" s="148">
        <f t="shared" ref="I22:I27" si="3">I7</f>
        <v>1</v>
      </c>
      <c r="J22" s="57">
        <f t="shared" ref="J22:J27" si="4">TRUNC(H22*I22%,0)</f>
        <v>0</v>
      </c>
      <c r="K22" s="113"/>
    </row>
    <row r="23" spans="1:11" ht="35.1" customHeight="1">
      <c r="A23" s="342"/>
      <c r="B23" s="427"/>
      <c r="C23" s="348" t="s">
        <v>43</v>
      </c>
      <c r="D23" s="428"/>
      <c r="E23" s="350"/>
      <c r="F23" s="350"/>
      <c r="G23" s="350"/>
      <c r="H23" s="350"/>
      <c r="I23" s="149">
        <f t="shared" si="3"/>
        <v>4.5</v>
      </c>
      <c r="J23" s="49">
        <f t="shared" si="4"/>
        <v>0</v>
      </c>
      <c r="K23" s="65"/>
    </row>
    <row r="24" spans="1:11" ht="35.1" customHeight="1">
      <c r="A24" s="342"/>
      <c r="B24" s="427"/>
      <c r="C24" s="348" t="s">
        <v>73</v>
      </c>
      <c r="D24" s="428"/>
      <c r="E24" s="350"/>
      <c r="F24" s="350"/>
      <c r="G24" s="350"/>
      <c r="H24" s="350"/>
      <c r="I24" s="149">
        <f t="shared" si="3"/>
        <v>0.9</v>
      </c>
      <c r="J24" s="49">
        <f t="shared" si="4"/>
        <v>0</v>
      </c>
      <c r="K24" s="65"/>
    </row>
    <row r="25" spans="1:11" ht="35.1" customHeight="1">
      <c r="A25" s="342"/>
      <c r="B25" s="427"/>
      <c r="C25" s="348" t="s">
        <v>44</v>
      </c>
      <c r="D25" s="428"/>
      <c r="E25" s="350"/>
      <c r="F25" s="350"/>
      <c r="G25" s="350"/>
      <c r="H25" s="350"/>
      <c r="I25" s="149">
        <f t="shared" si="3"/>
        <v>3.06</v>
      </c>
      <c r="J25" s="49">
        <f t="shared" si="4"/>
        <v>0</v>
      </c>
      <c r="K25" s="65"/>
    </row>
    <row r="26" spans="1:11" ht="35.1" customHeight="1">
      <c r="A26" s="342"/>
      <c r="B26" s="427"/>
      <c r="C26" s="128" t="s">
        <v>186</v>
      </c>
      <c r="D26" s="428"/>
      <c r="E26" s="350"/>
      <c r="F26" s="350"/>
      <c r="G26" s="350"/>
      <c r="H26" s="350"/>
      <c r="I26" s="149">
        <f t="shared" si="3"/>
        <v>6.55</v>
      </c>
      <c r="J26" s="49">
        <f t="shared" si="4"/>
        <v>0</v>
      </c>
      <c r="K26" s="65"/>
    </row>
    <row r="27" spans="1:11" ht="35.1" customHeight="1">
      <c r="A27" s="342"/>
      <c r="B27" s="351"/>
      <c r="C27" s="352" t="s">
        <v>42</v>
      </c>
      <c r="D27" s="429"/>
      <c r="E27" s="350"/>
      <c r="F27" s="350"/>
      <c r="G27" s="350"/>
      <c r="H27" s="350"/>
      <c r="I27" s="149">
        <f t="shared" si="3"/>
        <v>0.06</v>
      </c>
      <c r="J27" s="49">
        <f t="shared" si="4"/>
        <v>0</v>
      </c>
      <c r="K27" s="65"/>
    </row>
    <row r="28" spans="1:11" ht="50.1" customHeight="1">
      <c r="A28" s="457" t="s">
        <v>66</v>
      </c>
      <c r="B28" s="458"/>
      <c r="C28" s="458"/>
      <c r="D28" s="459"/>
      <c r="E28" s="330"/>
      <c r="F28" s="49"/>
      <c r="G28" s="49"/>
      <c r="H28" s="68"/>
      <c r="I28" s="150"/>
      <c r="J28" s="49">
        <f>SUM(J22:J27)</f>
        <v>0</v>
      </c>
      <c r="K28" s="340"/>
    </row>
    <row r="29" spans="1:11" s="73" customFormat="1" ht="24.95" customHeight="1">
      <c r="A29" s="71" t="str">
        <f>"주 1) 적용대상액 : "&amp;인건비집계!$A$1&amp;인건비집계!$A$2&amp;" 참조"</f>
        <v>주 1) 적용대상액 : &lt; 표 : 1 &gt; 직무별(1인) 인건비집계표 참조</v>
      </c>
      <c r="B29" s="71"/>
      <c r="C29" s="71"/>
      <c r="D29" s="71"/>
      <c r="E29" s="71"/>
      <c r="F29" s="72"/>
      <c r="G29" s="72"/>
      <c r="H29" s="43"/>
      <c r="I29" s="43"/>
      <c r="J29" s="43"/>
      <c r="K29" s="147"/>
    </row>
    <row r="30" spans="1:11" s="73" customFormat="1" ht="24.95" customHeight="1">
      <c r="A30" s="71" t="str">
        <f>"   2) 비율(%) : "&amp;경비산정기준!$A$1&amp;경비산정기준!$A$2&amp;" 참조"</f>
        <v xml:space="preserve">   2) 비율(%) : &lt; 표 : 11 &gt; 경비산정기준표 참조</v>
      </c>
      <c r="B30" s="71"/>
      <c r="C30" s="71"/>
      <c r="D30" s="71"/>
      <c r="E30" s="71"/>
      <c r="F30" s="72"/>
      <c r="G30" s="72"/>
      <c r="H30" s="43"/>
      <c r="I30" s="43"/>
      <c r="J30" s="43"/>
      <c r="K30" s="147"/>
    </row>
  </sheetData>
  <mergeCells count="13">
    <mergeCell ref="A28:D28"/>
    <mergeCell ref="A5:D6"/>
    <mergeCell ref="E5:H5"/>
    <mergeCell ref="L5:L6"/>
    <mergeCell ref="K20:K21"/>
    <mergeCell ref="A20:D21"/>
    <mergeCell ref="E20:H20"/>
    <mergeCell ref="I20:I21"/>
    <mergeCell ref="J20:J21"/>
    <mergeCell ref="I5:I6"/>
    <mergeCell ref="J5:J6"/>
    <mergeCell ref="K5:K6"/>
    <mergeCell ref="A13:D13"/>
  </mergeCells>
  <phoneticPr fontId="14" type="noConversion"/>
  <printOptions horizontalCentered="1"/>
  <pageMargins left="0.78740157480314965" right="0.78740157480314965" top="0.78740157480314965" bottom="0.78740157480314965" header="0.51181102362204722" footer="0.51181102362204722"/>
  <pageSetup paperSize="9" firstPageNumber="13" orientation="landscape" useFirstPageNumber="1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3"/>
  <sheetViews>
    <sheetView showGridLines="0" view="pageBreakPreview" topLeftCell="A34" zoomScaleNormal="90" zoomScaleSheetLayoutView="100" workbookViewId="0">
      <selection activeCell="F9" sqref="F9"/>
    </sheetView>
  </sheetViews>
  <sheetFormatPr defaultRowHeight="12"/>
  <cols>
    <col min="1" max="1" width="4.88671875" style="341" customWidth="1"/>
    <col min="2" max="2" width="1" style="341" customWidth="1"/>
    <col min="3" max="3" width="9.109375" style="341" customWidth="1"/>
    <col min="4" max="4" width="1" style="341" customWidth="1"/>
    <col min="5" max="5" width="25.77734375" style="331" customWidth="1"/>
    <col min="6" max="6" width="65.21875" style="331" customWidth="1"/>
    <col min="7" max="7" width="25.5546875" style="331" customWidth="1"/>
    <col min="8" max="8" width="11.21875" style="331" customWidth="1"/>
    <col min="9" max="9" width="7.109375" style="331" hidden="1" customWidth="1"/>
    <col min="10" max="10" width="41.5546875" style="32" hidden="1" customWidth="1"/>
    <col min="11" max="16384" width="8.88671875" style="331"/>
  </cols>
  <sheetData>
    <row r="1" spans="1:10" ht="20.100000000000001" customHeight="1">
      <c r="A1" s="4" t="s">
        <v>267</v>
      </c>
      <c r="B1" s="53"/>
      <c r="C1" s="53"/>
      <c r="D1" s="53"/>
    </row>
    <row r="2" spans="1:10" s="332" customFormat="1" ht="39.950000000000003" customHeight="1">
      <c r="A2" s="329" t="s">
        <v>180</v>
      </c>
      <c r="B2" s="334"/>
      <c r="C2" s="334"/>
      <c r="D2" s="334"/>
      <c r="E2" s="329"/>
      <c r="F2" s="329"/>
      <c r="G2" s="329"/>
      <c r="H2" s="329"/>
      <c r="J2" s="86"/>
    </row>
    <row r="3" spans="1:10" s="332" customFormat="1" ht="20.100000000000001" customHeight="1">
      <c r="A3" s="329"/>
      <c r="B3" s="334"/>
      <c r="C3" s="334"/>
      <c r="D3" s="334"/>
      <c r="E3" s="329"/>
      <c r="F3" s="329"/>
      <c r="G3" s="329"/>
      <c r="H3" s="329"/>
      <c r="J3" s="86"/>
    </row>
    <row r="4" spans="1:10" ht="20.100000000000001" customHeight="1"/>
    <row r="5" spans="1:10" ht="24.95" customHeight="1">
      <c r="A5" s="510" t="s">
        <v>181</v>
      </c>
      <c r="B5" s="511"/>
      <c r="C5" s="511"/>
      <c r="D5" s="512"/>
      <c r="E5" s="460" t="s">
        <v>182</v>
      </c>
      <c r="F5" s="558" t="s">
        <v>183</v>
      </c>
      <c r="G5" s="460" t="s">
        <v>184</v>
      </c>
      <c r="H5" s="460" t="s">
        <v>185</v>
      </c>
      <c r="I5" s="502" t="s">
        <v>227</v>
      </c>
    </row>
    <row r="6" spans="1:10" ht="24.95" customHeight="1">
      <c r="A6" s="513"/>
      <c r="B6" s="514"/>
      <c r="C6" s="514"/>
      <c r="D6" s="515"/>
      <c r="E6" s="504"/>
      <c r="F6" s="559"/>
      <c r="G6" s="504"/>
      <c r="H6" s="504"/>
      <c r="I6" s="503"/>
      <c r="J6" s="32" t="s">
        <v>223</v>
      </c>
    </row>
    <row r="7" spans="1:10" ht="45" customHeight="1">
      <c r="A7" s="491" t="s">
        <v>228</v>
      </c>
      <c r="B7" s="90"/>
      <c r="C7" s="439" t="s">
        <v>41</v>
      </c>
      <c r="D7" s="92"/>
      <c r="E7" s="88" t="s">
        <v>433</v>
      </c>
      <c r="F7" s="88" t="s">
        <v>377</v>
      </c>
      <c r="G7" s="87" t="s">
        <v>222</v>
      </c>
      <c r="H7" s="34" t="str">
        <f>산재비율!A1&amp;" 참조"</f>
        <v>&lt; 표 : 12 &gt;  참조</v>
      </c>
      <c r="I7" s="330">
        <v>1</v>
      </c>
      <c r="J7" s="151" t="s">
        <v>453</v>
      </c>
    </row>
    <row r="8" spans="1:10" ht="45" customHeight="1">
      <c r="A8" s="492"/>
      <c r="B8" s="90"/>
      <c r="C8" s="440" t="s">
        <v>43</v>
      </c>
      <c r="D8" s="152"/>
      <c r="E8" s="88" t="s">
        <v>409</v>
      </c>
      <c r="F8" s="88" t="s">
        <v>315</v>
      </c>
      <c r="G8" s="88" t="s">
        <v>188</v>
      </c>
      <c r="H8" s="65"/>
      <c r="I8" s="330">
        <v>4.5</v>
      </c>
      <c r="J8" s="32" t="s">
        <v>224</v>
      </c>
    </row>
    <row r="9" spans="1:10" ht="150" customHeight="1">
      <c r="A9" s="492"/>
      <c r="B9" s="90"/>
      <c r="C9" s="440" t="s">
        <v>116</v>
      </c>
      <c r="D9" s="152"/>
      <c r="E9" s="88" t="s">
        <v>434</v>
      </c>
      <c r="F9" s="153" t="s">
        <v>220</v>
      </c>
      <c r="G9" s="88" t="s">
        <v>221</v>
      </c>
      <c r="H9" s="65"/>
      <c r="I9" s="330">
        <f>0.25+0.65</f>
        <v>0.9</v>
      </c>
      <c r="J9" s="151" t="s">
        <v>452</v>
      </c>
    </row>
    <row r="10" spans="1:10" ht="99.95" customHeight="1">
      <c r="A10" s="492"/>
      <c r="B10" s="90"/>
      <c r="C10" s="441" t="s">
        <v>432</v>
      </c>
      <c r="D10" s="152"/>
      <c r="E10" s="88" t="s">
        <v>426</v>
      </c>
      <c r="F10" s="88" t="s">
        <v>429</v>
      </c>
      <c r="G10" s="88" t="s">
        <v>410</v>
      </c>
      <c r="H10" s="65"/>
      <c r="I10" s="330">
        <v>3.06</v>
      </c>
      <c r="J10" s="151" t="s">
        <v>451</v>
      </c>
    </row>
    <row r="11" spans="1:10" ht="45" customHeight="1">
      <c r="A11" s="492"/>
      <c r="B11" s="90"/>
      <c r="C11" s="441" t="s">
        <v>431</v>
      </c>
      <c r="D11" s="152"/>
      <c r="E11" s="88" t="s">
        <v>435</v>
      </c>
      <c r="F11" s="88" t="s">
        <v>219</v>
      </c>
      <c r="G11" s="88" t="s">
        <v>189</v>
      </c>
      <c r="H11" s="65"/>
      <c r="I11" s="330">
        <v>6.55</v>
      </c>
      <c r="J11" s="32" t="s">
        <v>225</v>
      </c>
    </row>
    <row r="12" spans="1:10" ht="45" customHeight="1">
      <c r="A12" s="493"/>
      <c r="B12" s="90"/>
      <c r="C12" s="441" t="s">
        <v>430</v>
      </c>
      <c r="D12" s="152"/>
      <c r="E12" s="88" t="s">
        <v>427</v>
      </c>
      <c r="F12" s="88" t="s">
        <v>412</v>
      </c>
      <c r="G12" s="88" t="s">
        <v>413</v>
      </c>
      <c r="H12" s="65"/>
      <c r="I12" s="330">
        <v>0.06</v>
      </c>
      <c r="J12" s="32" t="s">
        <v>226</v>
      </c>
    </row>
    <row r="13" spans="1:10" ht="24" customHeight="1">
      <c r="A13" s="154" t="s">
        <v>411</v>
      </c>
      <c r="B13" s="154"/>
      <c r="C13" s="155"/>
      <c r="D13" s="268"/>
      <c r="E13" s="269"/>
      <c r="F13" s="269"/>
      <c r="G13" s="269"/>
      <c r="H13" s="270"/>
    </row>
  </sheetData>
  <mergeCells count="7">
    <mergeCell ref="A7:A12"/>
    <mergeCell ref="I5:I6"/>
    <mergeCell ref="H5:H6"/>
    <mergeCell ref="A5:D6"/>
    <mergeCell ref="E5:E6"/>
    <mergeCell ref="F5:F6"/>
    <mergeCell ref="G5:G6"/>
  </mergeCells>
  <phoneticPr fontId="5" type="noConversion"/>
  <printOptions horizontalCentered="1"/>
  <pageMargins left="0.78740157480314965" right="0.78740157480314965" top="0.78740157480314965" bottom="0.78740157480314965" header="0.51181102362204722" footer="0.51181102362204722"/>
  <pageSetup paperSize="9" scale="78" firstPageNumber="13" fitToHeight="1000" orientation="landscape" useFirstPageNumber="1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G2011"/>
  <sheetViews>
    <sheetView showGridLines="0" view="pageBreakPreview" topLeftCell="A7" zoomScaleNormal="90" zoomScaleSheetLayoutView="100" workbookViewId="0">
      <selection activeCell="F30" sqref="F30"/>
    </sheetView>
  </sheetViews>
  <sheetFormatPr defaultRowHeight="24.95" customHeight="1"/>
  <cols>
    <col min="1" max="1" width="0.88671875" style="276" customWidth="1"/>
    <col min="2" max="2" width="27.77734375" style="272" customWidth="1"/>
    <col min="3" max="3" width="1.77734375" style="274" customWidth="1"/>
    <col min="4" max="4" width="5.77734375" style="274" customWidth="1"/>
    <col min="5" max="5" width="0.88671875" style="274" customWidth="1"/>
    <col min="6" max="6" width="31.33203125" style="286" customWidth="1"/>
    <col min="7" max="7" width="5.77734375" style="274" customWidth="1"/>
    <col min="8" max="16384" width="8.88671875" style="276"/>
  </cols>
  <sheetData>
    <row r="1" spans="1:7" ht="20.100000000000001" customHeight="1">
      <c r="A1" s="271" t="s">
        <v>268</v>
      </c>
      <c r="C1" s="273"/>
      <c r="F1" s="275"/>
    </row>
    <row r="2" spans="1:7" s="281" customFormat="1" ht="39.950000000000003" customHeight="1">
      <c r="A2" s="277" t="s">
        <v>120</v>
      </c>
      <c r="B2" s="278"/>
      <c r="C2" s="279"/>
      <c r="D2" s="279"/>
      <c r="E2" s="279"/>
      <c r="F2" s="280"/>
      <c r="G2" s="279"/>
    </row>
    <row r="3" spans="1:7" ht="20.100000000000001" customHeight="1">
      <c r="A3" s="282"/>
      <c r="B3" s="283"/>
      <c r="C3" s="284"/>
      <c r="D3" s="284"/>
      <c r="E3" s="284"/>
      <c r="F3" s="285"/>
      <c r="G3" s="284"/>
    </row>
    <row r="4" spans="1:7" ht="20.100000000000001" customHeight="1">
      <c r="A4" s="272"/>
      <c r="G4" s="287" t="s">
        <v>121</v>
      </c>
    </row>
    <row r="5" spans="1:7" ht="30" customHeight="1">
      <c r="A5" s="288"/>
      <c r="B5" s="289" t="s">
        <v>122</v>
      </c>
      <c r="C5" s="290"/>
      <c r="D5" s="156" t="s">
        <v>318</v>
      </c>
      <c r="E5" s="288"/>
      <c r="F5" s="289" t="s">
        <v>122</v>
      </c>
      <c r="G5" s="156" t="s">
        <v>318</v>
      </c>
    </row>
    <row r="6" spans="1:7" ht="15.95" customHeight="1">
      <c r="A6" s="157"/>
      <c r="B6" s="158" t="s">
        <v>131</v>
      </c>
      <c r="C6" s="159"/>
      <c r="D6" s="160"/>
      <c r="E6" s="160"/>
      <c r="F6" s="161" t="s">
        <v>190</v>
      </c>
      <c r="G6" s="162" t="s">
        <v>192</v>
      </c>
    </row>
    <row r="7" spans="1:7" ht="15.95" customHeight="1">
      <c r="A7" s="157"/>
      <c r="B7" s="158" t="s">
        <v>137</v>
      </c>
      <c r="C7" s="163"/>
      <c r="D7" s="164" t="s">
        <v>206</v>
      </c>
      <c r="E7" s="157"/>
      <c r="F7" s="161" t="s">
        <v>140</v>
      </c>
      <c r="G7" s="162" t="s">
        <v>395</v>
      </c>
    </row>
    <row r="8" spans="1:7" ht="15.95" customHeight="1">
      <c r="A8" s="157"/>
      <c r="B8" s="158" t="s">
        <v>316</v>
      </c>
      <c r="C8" s="163"/>
      <c r="D8" s="164" t="s">
        <v>378</v>
      </c>
      <c r="E8" s="157"/>
      <c r="F8" s="161" t="s">
        <v>142</v>
      </c>
      <c r="G8" s="162" t="s">
        <v>396</v>
      </c>
    </row>
    <row r="9" spans="1:7" ht="15.95" customHeight="1">
      <c r="A9" s="157"/>
      <c r="B9" s="158" t="s">
        <v>138</v>
      </c>
      <c r="C9" s="163"/>
      <c r="D9" s="164" t="s">
        <v>379</v>
      </c>
      <c r="E9" s="157"/>
      <c r="F9" s="161" t="s">
        <v>213</v>
      </c>
      <c r="G9" s="162" t="s">
        <v>397</v>
      </c>
    </row>
    <row r="10" spans="1:7" ht="15.95" customHeight="1">
      <c r="A10" s="157"/>
      <c r="B10" s="158" t="s">
        <v>139</v>
      </c>
      <c r="C10" s="163"/>
      <c r="D10" s="164" t="s">
        <v>380</v>
      </c>
      <c r="E10" s="157"/>
      <c r="F10" s="161" t="s">
        <v>132</v>
      </c>
      <c r="G10" s="162" t="s">
        <v>398</v>
      </c>
    </row>
    <row r="11" spans="1:7" ht="15.95" customHeight="1">
      <c r="A11" s="157"/>
      <c r="B11" s="158" t="s">
        <v>141</v>
      </c>
      <c r="C11" s="163"/>
      <c r="D11" s="164" t="s">
        <v>381</v>
      </c>
      <c r="E11" s="157"/>
      <c r="F11" s="161" t="s">
        <v>70</v>
      </c>
      <c r="G11" s="162"/>
    </row>
    <row r="12" spans="1:7" ht="15.95" customHeight="1">
      <c r="A12" s="157"/>
      <c r="B12" s="158" t="s">
        <v>69</v>
      </c>
      <c r="C12" s="163"/>
      <c r="D12" s="164"/>
      <c r="E12" s="157"/>
      <c r="F12" s="161" t="s">
        <v>191</v>
      </c>
      <c r="G12" s="162" t="s">
        <v>399</v>
      </c>
    </row>
    <row r="13" spans="1:7" ht="15.95" customHeight="1">
      <c r="A13" s="157"/>
      <c r="B13" s="158" t="s">
        <v>143</v>
      </c>
      <c r="C13" s="163"/>
      <c r="D13" s="164" t="s">
        <v>321</v>
      </c>
      <c r="E13" s="157"/>
      <c r="F13" s="161" t="s">
        <v>193</v>
      </c>
      <c r="G13" s="162" t="s">
        <v>392</v>
      </c>
    </row>
    <row r="14" spans="1:7" ht="15.95" customHeight="1">
      <c r="A14" s="157"/>
      <c r="B14" s="158" t="s">
        <v>144</v>
      </c>
      <c r="C14" s="163"/>
      <c r="D14" s="164" t="s">
        <v>207</v>
      </c>
      <c r="E14" s="157"/>
      <c r="F14" s="161" t="s">
        <v>194</v>
      </c>
      <c r="G14" s="162" t="s">
        <v>396</v>
      </c>
    </row>
    <row r="15" spans="1:7" ht="15.95" customHeight="1">
      <c r="A15" s="157"/>
      <c r="B15" s="158" t="s">
        <v>145</v>
      </c>
      <c r="C15" s="163"/>
      <c r="D15" s="164" t="s">
        <v>208</v>
      </c>
      <c r="E15" s="157"/>
      <c r="F15" s="161" t="s">
        <v>147</v>
      </c>
      <c r="G15" s="162" t="s">
        <v>400</v>
      </c>
    </row>
    <row r="16" spans="1:7" ht="15.95" customHeight="1">
      <c r="A16" s="157"/>
      <c r="B16" s="158" t="s">
        <v>146</v>
      </c>
      <c r="C16" s="163"/>
      <c r="D16" s="164" t="s">
        <v>382</v>
      </c>
      <c r="E16" s="157"/>
      <c r="F16" s="161" t="s">
        <v>148</v>
      </c>
      <c r="G16" s="162" t="s">
        <v>387</v>
      </c>
    </row>
    <row r="17" spans="1:7" ht="15.95" customHeight="1">
      <c r="A17" s="157"/>
      <c r="B17" s="158" t="s">
        <v>211</v>
      </c>
      <c r="C17" s="163"/>
      <c r="D17" s="164" t="s">
        <v>383</v>
      </c>
      <c r="E17" s="157"/>
      <c r="F17" s="161" t="s">
        <v>150</v>
      </c>
      <c r="G17" s="162"/>
    </row>
    <row r="18" spans="1:7" ht="15.95" customHeight="1">
      <c r="A18" s="157"/>
      <c r="B18" s="158" t="s">
        <v>149</v>
      </c>
      <c r="C18" s="163"/>
      <c r="D18" s="164" t="s">
        <v>384</v>
      </c>
      <c r="E18" s="157"/>
      <c r="F18" s="161" t="s">
        <v>152</v>
      </c>
      <c r="G18" s="162" t="s">
        <v>401</v>
      </c>
    </row>
    <row r="19" spans="1:7" ht="15.95" customHeight="1">
      <c r="A19" s="157"/>
      <c r="B19" s="165" t="s">
        <v>151</v>
      </c>
      <c r="C19" s="163"/>
      <c r="D19" s="164"/>
      <c r="E19" s="157"/>
      <c r="F19" s="161" t="s">
        <v>153</v>
      </c>
      <c r="G19" s="162" t="s">
        <v>401</v>
      </c>
    </row>
    <row r="20" spans="1:7" ht="15.95" customHeight="1">
      <c r="A20" s="157"/>
      <c r="B20" s="158" t="s">
        <v>317</v>
      </c>
      <c r="C20" s="163"/>
      <c r="D20" s="164" t="s">
        <v>209</v>
      </c>
      <c r="E20" s="157"/>
      <c r="F20" s="161" t="s">
        <v>154</v>
      </c>
      <c r="G20" s="162" t="s">
        <v>402</v>
      </c>
    </row>
    <row r="21" spans="1:7" ht="15.95" customHeight="1">
      <c r="A21" s="157"/>
      <c r="B21" s="158" t="s">
        <v>155</v>
      </c>
      <c r="C21" s="163"/>
      <c r="D21" s="164" t="s">
        <v>210</v>
      </c>
      <c r="E21" s="157"/>
      <c r="F21" s="161" t="s">
        <v>156</v>
      </c>
      <c r="G21" s="162" t="s">
        <v>390</v>
      </c>
    </row>
    <row r="22" spans="1:7" ht="15.95" customHeight="1">
      <c r="A22" s="157"/>
      <c r="B22" s="158" t="s">
        <v>157</v>
      </c>
      <c r="C22" s="163"/>
      <c r="D22" s="164" t="s">
        <v>322</v>
      </c>
      <c r="E22" s="157"/>
      <c r="F22" s="161" t="s">
        <v>133</v>
      </c>
      <c r="G22" s="162" t="s">
        <v>403</v>
      </c>
    </row>
    <row r="23" spans="1:7" ht="15.95" customHeight="1">
      <c r="A23" s="157"/>
      <c r="B23" s="158" t="s">
        <v>212</v>
      </c>
      <c r="C23" s="163"/>
      <c r="D23" s="164" t="s">
        <v>385</v>
      </c>
      <c r="E23" s="157"/>
      <c r="F23" s="161" t="s">
        <v>134</v>
      </c>
      <c r="G23" s="162"/>
    </row>
    <row r="24" spans="1:7" ht="15.95" customHeight="1">
      <c r="A24" s="157"/>
      <c r="B24" s="158" t="s">
        <v>159</v>
      </c>
      <c r="C24" s="163"/>
      <c r="D24" s="164" t="s">
        <v>386</v>
      </c>
      <c r="E24" s="157"/>
      <c r="F24" s="161" t="s">
        <v>158</v>
      </c>
      <c r="G24" s="162" t="s">
        <v>404</v>
      </c>
    </row>
    <row r="25" spans="1:7" ht="15.95" customHeight="1">
      <c r="A25" s="157"/>
      <c r="B25" s="158" t="s">
        <v>160</v>
      </c>
      <c r="C25" s="163"/>
      <c r="D25" s="164" t="s">
        <v>387</v>
      </c>
      <c r="E25" s="157"/>
      <c r="F25" s="161" t="s">
        <v>320</v>
      </c>
      <c r="G25" s="162" t="s">
        <v>405</v>
      </c>
    </row>
    <row r="26" spans="1:7" ht="15.95" customHeight="1">
      <c r="A26" s="157"/>
      <c r="B26" s="158" t="s">
        <v>319</v>
      </c>
      <c r="C26" s="163"/>
      <c r="D26" s="164" t="s">
        <v>388</v>
      </c>
      <c r="E26" s="157"/>
      <c r="F26" s="161" t="s">
        <v>135</v>
      </c>
      <c r="G26" s="162" t="s">
        <v>406</v>
      </c>
    </row>
    <row r="27" spans="1:7" ht="15.95" customHeight="1">
      <c r="A27" s="157"/>
      <c r="B27" s="158" t="s">
        <v>161</v>
      </c>
      <c r="C27" s="163"/>
      <c r="D27" s="164" t="s">
        <v>323</v>
      </c>
      <c r="E27" s="157"/>
      <c r="F27" s="161" t="s">
        <v>195</v>
      </c>
      <c r="G27" s="162"/>
    </row>
    <row r="28" spans="1:7" ht="15.95" customHeight="1">
      <c r="A28" s="157"/>
      <c r="B28" s="158" t="s">
        <v>218</v>
      </c>
      <c r="C28" s="163"/>
      <c r="D28" s="166" t="s">
        <v>389</v>
      </c>
      <c r="E28" s="157"/>
      <c r="F28" s="161" t="s">
        <v>162</v>
      </c>
      <c r="G28" s="162" t="s">
        <v>325</v>
      </c>
    </row>
    <row r="29" spans="1:7" ht="15.95" customHeight="1">
      <c r="A29" s="157"/>
      <c r="B29" s="165" t="s">
        <v>217</v>
      </c>
      <c r="C29" s="163"/>
      <c r="E29" s="157"/>
      <c r="F29" s="161" t="s">
        <v>163</v>
      </c>
      <c r="G29" s="162" t="s">
        <v>326</v>
      </c>
    </row>
    <row r="30" spans="1:7" ht="15.95" customHeight="1">
      <c r="A30" s="157"/>
      <c r="B30" s="158" t="s">
        <v>164</v>
      </c>
      <c r="C30" s="163"/>
      <c r="D30" s="164" t="s">
        <v>390</v>
      </c>
      <c r="E30" s="167"/>
      <c r="F30" s="168" t="s">
        <v>166</v>
      </c>
      <c r="G30" s="169" t="s">
        <v>328</v>
      </c>
    </row>
    <row r="31" spans="1:7" ht="15.95" customHeight="1">
      <c r="A31" s="157"/>
      <c r="B31" s="158" t="s">
        <v>165</v>
      </c>
      <c r="C31" s="163"/>
      <c r="D31" s="164" t="s">
        <v>324</v>
      </c>
      <c r="E31" s="157"/>
      <c r="F31" s="161" t="s">
        <v>172</v>
      </c>
      <c r="G31" s="162" t="s">
        <v>401</v>
      </c>
    </row>
    <row r="32" spans="1:7" ht="15.95" customHeight="1">
      <c r="A32" s="157"/>
      <c r="B32" s="158" t="s">
        <v>167</v>
      </c>
      <c r="C32" s="163"/>
      <c r="D32" s="164" t="s">
        <v>391</v>
      </c>
      <c r="E32" s="157"/>
      <c r="F32" s="161" t="s">
        <v>174</v>
      </c>
      <c r="G32" s="162" t="s">
        <v>401</v>
      </c>
    </row>
    <row r="33" spans="1:7" ht="15.95" customHeight="1">
      <c r="A33" s="157"/>
      <c r="B33" s="158" t="s">
        <v>169</v>
      </c>
      <c r="C33" s="163"/>
      <c r="D33" s="164" t="s">
        <v>392</v>
      </c>
      <c r="E33" s="157"/>
      <c r="F33" s="161" t="s">
        <v>176</v>
      </c>
      <c r="G33" s="162" t="s">
        <v>393</v>
      </c>
    </row>
    <row r="34" spans="1:7" ht="15.95" customHeight="1">
      <c r="A34" s="157"/>
      <c r="B34" s="158" t="s">
        <v>171</v>
      </c>
      <c r="C34" s="163"/>
      <c r="D34" s="164" t="s">
        <v>390</v>
      </c>
      <c r="E34" s="157"/>
      <c r="F34" s="161" t="s">
        <v>168</v>
      </c>
      <c r="G34" s="162" t="s">
        <v>393</v>
      </c>
    </row>
    <row r="35" spans="1:7" ht="15.95" customHeight="1">
      <c r="A35" s="157"/>
      <c r="B35" s="158" t="s">
        <v>173</v>
      </c>
      <c r="C35" s="163"/>
      <c r="D35" s="164" t="s">
        <v>393</v>
      </c>
      <c r="E35" s="157"/>
      <c r="F35" s="161" t="s">
        <v>170</v>
      </c>
      <c r="G35" s="162" t="s">
        <v>393</v>
      </c>
    </row>
    <row r="36" spans="1:7" ht="15.95" customHeight="1">
      <c r="A36" s="157"/>
      <c r="B36" s="158" t="s">
        <v>175</v>
      </c>
      <c r="D36" s="162" t="s">
        <v>394</v>
      </c>
      <c r="E36" s="157"/>
      <c r="F36" s="161" t="s">
        <v>214</v>
      </c>
      <c r="G36" s="162" t="s">
        <v>397</v>
      </c>
    </row>
    <row r="37" spans="1:7" ht="15.95" customHeight="1">
      <c r="A37" s="157"/>
      <c r="B37" s="158" t="s">
        <v>216</v>
      </c>
      <c r="C37" s="163"/>
      <c r="D37" s="162" t="s">
        <v>395</v>
      </c>
      <c r="E37" s="157"/>
      <c r="F37" s="161" t="s">
        <v>215</v>
      </c>
      <c r="G37" s="162" t="s">
        <v>407</v>
      </c>
    </row>
    <row r="38" spans="1:7" ht="15.95" customHeight="1">
      <c r="A38" s="157"/>
      <c r="B38" s="158" t="s">
        <v>178</v>
      </c>
      <c r="C38" s="163"/>
      <c r="D38" s="162" t="s">
        <v>325</v>
      </c>
      <c r="E38" s="157"/>
      <c r="F38" s="161" t="s">
        <v>177</v>
      </c>
      <c r="G38" s="162" t="s">
        <v>327</v>
      </c>
    </row>
    <row r="39" spans="1:7" ht="15.95" customHeight="1">
      <c r="A39" s="170"/>
      <c r="B39" s="171"/>
      <c r="C39" s="172"/>
      <c r="D39" s="173"/>
      <c r="E39" s="170"/>
      <c r="F39" s="174" t="s">
        <v>179</v>
      </c>
      <c r="G39" s="173"/>
    </row>
    <row r="40" spans="1:7" ht="20.100000000000001" customHeight="1">
      <c r="A40" s="175"/>
      <c r="B40" s="176" t="s">
        <v>408</v>
      </c>
      <c r="E40" s="160"/>
    </row>
    <row r="41" spans="1:7" ht="20.100000000000001" customHeight="1">
      <c r="B41" s="177"/>
      <c r="C41" s="177"/>
      <c r="D41" s="177"/>
      <c r="E41" s="177"/>
      <c r="F41" s="161"/>
      <c r="G41" s="177"/>
    </row>
    <row r="42" spans="1:7" ht="15" customHeight="1">
      <c r="A42" s="178"/>
      <c r="B42" s="178"/>
      <c r="C42" s="178"/>
      <c r="D42" s="178"/>
      <c r="E42" s="178"/>
      <c r="F42" s="178"/>
      <c r="G42" s="178"/>
    </row>
    <row r="43" spans="1:7" ht="15" customHeight="1">
      <c r="A43" s="178"/>
      <c r="B43" s="178"/>
      <c r="C43" s="178"/>
      <c r="D43" s="178"/>
      <c r="E43" s="178"/>
      <c r="F43" s="178"/>
      <c r="G43" s="178"/>
    </row>
    <row r="44" spans="1:7" ht="15" customHeight="1">
      <c r="A44" s="178"/>
      <c r="B44" s="178"/>
      <c r="C44" s="178"/>
      <c r="D44" s="178"/>
      <c r="E44" s="178"/>
      <c r="F44" s="178"/>
      <c r="G44" s="178"/>
    </row>
    <row r="45" spans="1:7" ht="15" customHeight="1">
      <c r="A45" s="178"/>
      <c r="B45" s="178"/>
      <c r="C45" s="178"/>
      <c r="D45" s="178"/>
      <c r="E45" s="178"/>
      <c r="F45" s="178"/>
      <c r="G45" s="178"/>
    </row>
    <row r="46" spans="1:7" ht="15" customHeight="1">
      <c r="A46" s="178"/>
      <c r="B46" s="178"/>
      <c r="C46" s="178"/>
      <c r="D46" s="178"/>
      <c r="E46" s="178"/>
      <c r="F46" s="178"/>
      <c r="G46" s="178"/>
    </row>
    <row r="47" spans="1:7" ht="15" customHeight="1">
      <c r="A47" s="178"/>
      <c r="B47" s="178"/>
      <c r="C47" s="178"/>
      <c r="D47" s="178"/>
      <c r="E47" s="178"/>
      <c r="F47" s="178"/>
      <c r="G47" s="178"/>
    </row>
    <row r="48" spans="1:7" ht="15" customHeight="1">
      <c r="A48" s="178"/>
      <c r="B48" s="178"/>
      <c r="C48" s="178"/>
      <c r="D48" s="178"/>
      <c r="E48" s="178"/>
      <c r="F48" s="178"/>
      <c r="G48" s="178"/>
    </row>
    <row r="49" spans="1:7" ht="15" customHeight="1">
      <c r="A49" s="178"/>
      <c r="B49" s="178"/>
      <c r="C49" s="178"/>
      <c r="D49" s="178"/>
      <c r="E49" s="178"/>
      <c r="F49" s="178"/>
      <c r="G49" s="178"/>
    </row>
    <row r="50" spans="1:7" ht="15" customHeight="1">
      <c r="A50" s="178"/>
      <c r="B50" s="178"/>
      <c r="C50" s="178"/>
      <c r="D50" s="178"/>
      <c r="E50" s="178"/>
      <c r="F50" s="178"/>
      <c r="G50" s="178"/>
    </row>
    <row r="51" spans="1:7" ht="15" customHeight="1">
      <c r="A51" s="178"/>
      <c r="B51" s="178"/>
      <c r="C51" s="178"/>
      <c r="D51" s="178"/>
      <c r="E51" s="178"/>
      <c r="F51" s="178"/>
      <c r="G51" s="178"/>
    </row>
    <row r="52" spans="1:7" ht="15" customHeight="1">
      <c r="A52" s="178"/>
      <c r="B52" s="178"/>
      <c r="C52" s="178"/>
      <c r="D52" s="178"/>
      <c r="E52" s="178"/>
      <c r="F52" s="178"/>
      <c r="G52" s="178"/>
    </row>
    <row r="53" spans="1:7" ht="15" customHeight="1">
      <c r="A53" s="178"/>
      <c r="B53" s="178"/>
      <c r="C53" s="178"/>
      <c r="D53" s="178"/>
      <c r="E53" s="178"/>
      <c r="F53" s="178"/>
      <c r="G53" s="178"/>
    </row>
    <row r="54" spans="1:7" ht="15" customHeight="1">
      <c r="A54" s="178"/>
      <c r="B54" s="178"/>
      <c r="C54" s="178"/>
      <c r="D54" s="178"/>
      <c r="E54" s="178"/>
      <c r="F54" s="178"/>
      <c r="G54" s="178"/>
    </row>
    <row r="55" spans="1:7" ht="15" customHeight="1">
      <c r="A55" s="178"/>
      <c r="B55" s="178"/>
      <c r="C55" s="178"/>
      <c r="D55" s="178"/>
      <c r="E55" s="178"/>
      <c r="F55" s="178"/>
      <c r="G55" s="178"/>
    </row>
    <row r="56" spans="1:7" ht="15" customHeight="1">
      <c r="A56" s="178"/>
      <c r="B56" s="178"/>
      <c r="C56" s="178"/>
      <c r="D56" s="178"/>
      <c r="E56" s="178"/>
      <c r="F56" s="178"/>
      <c r="G56" s="178"/>
    </row>
    <row r="57" spans="1:7" ht="15" customHeight="1">
      <c r="A57" s="178"/>
      <c r="B57" s="178"/>
      <c r="C57" s="178"/>
      <c r="D57" s="178"/>
      <c r="E57" s="178"/>
      <c r="F57" s="178"/>
      <c r="G57" s="178"/>
    </row>
    <row r="58" spans="1:7" ht="15" customHeight="1">
      <c r="A58" s="178"/>
      <c r="B58" s="178"/>
      <c r="C58" s="178"/>
      <c r="D58" s="178"/>
      <c r="E58" s="178"/>
      <c r="F58" s="178"/>
      <c r="G58" s="178"/>
    </row>
    <row r="59" spans="1:7" ht="15" customHeight="1">
      <c r="A59" s="178"/>
      <c r="B59" s="178"/>
      <c r="C59" s="178"/>
      <c r="D59" s="178"/>
      <c r="E59" s="178"/>
      <c r="F59" s="178"/>
      <c r="G59" s="178"/>
    </row>
    <row r="60" spans="1:7" ht="25.15" customHeight="1">
      <c r="A60" s="178"/>
      <c r="B60" s="178"/>
      <c r="C60" s="178"/>
      <c r="D60" s="178"/>
      <c r="E60" s="178"/>
      <c r="F60" s="178"/>
      <c r="G60" s="178"/>
    </row>
    <row r="61" spans="1:7" ht="25.15" customHeight="1">
      <c r="A61" s="178"/>
      <c r="B61" s="178"/>
      <c r="C61" s="178"/>
      <c r="D61" s="178"/>
      <c r="E61" s="178"/>
      <c r="F61" s="178"/>
      <c r="G61" s="178"/>
    </row>
    <row r="62" spans="1:7" ht="25.15" customHeight="1">
      <c r="A62" s="178"/>
      <c r="B62" s="178"/>
      <c r="C62" s="178"/>
      <c r="D62" s="178"/>
      <c r="E62" s="178"/>
      <c r="F62" s="178"/>
      <c r="G62" s="178"/>
    </row>
    <row r="63" spans="1:7" ht="25.15" customHeight="1">
      <c r="A63" s="178"/>
      <c r="B63" s="178"/>
      <c r="C63" s="178"/>
      <c r="D63" s="178"/>
      <c r="E63" s="178"/>
      <c r="F63" s="178"/>
      <c r="G63" s="178"/>
    </row>
    <row r="64" spans="1:7" ht="25.15" customHeight="1">
      <c r="A64" s="178"/>
      <c r="B64" s="178"/>
      <c r="C64" s="178"/>
      <c r="D64" s="178"/>
      <c r="E64" s="178"/>
      <c r="F64" s="178"/>
      <c r="G64" s="178"/>
    </row>
    <row r="65" s="178" customFormat="1" ht="25.15" customHeight="1"/>
    <row r="66" s="178" customFormat="1" ht="25.15" customHeight="1"/>
    <row r="67" s="178" customFormat="1" ht="25.15" customHeight="1"/>
    <row r="68" s="178" customFormat="1" ht="25.15" customHeight="1"/>
    <row r="69" s="178" customFormat="1" ht="25.15" customHeight="1"/>
    <row r="70" s="178" customFormat="1" ht="25.15" customHeight="1"/>
    <row r="71" s="178" customFormat="1" ht="25.15" customHeight="1"/>
    <row r="72" s="178" customFormat="1" ht="25.15" customHeight="1"/>
    <row r="73" s="178" customFormat="1" ht="25.15" customHeight="1"/>
    <row r="74" s="178" customFormat="1" ht="25.15" customHeight="1"/>
    <row r="75" s="178" customFormat="1" ht="25.15" customHeight="1"/>
    <row r="76" s="178" customFormat="1" ht="25.15" customHeight="1"/>
    <row r="77" s="178" customFormat="1" ht="25.15" customHeight="1"/>
    <row r="78" s="178" customFormat="1" ht="25.15" customHeight="1"/>
    <row r="79" s="178" customFormat="1" ht="25.15" customHeight="1"/>
    <row r="80" s="178" customFormat="1" ht="25.15" customHeight="1"/>
    <row r="81" s="178" customFormat="1" ht="25.15" customHeight="1"/>
    <row r="82" s="178" customFormat="1" ht="25.15" customHeight="1"/>
    <row r="83" s="178" customFormat="1" ht="25.15" customHeight="1"/>
    <row r="84" s="178" customFormat="1" ht="25.15" customHeight="1"/>
    <row r="85" s="178" customFormat="1" ht="25.15" customHeight="1"/>
    <row r="86" s="178" customFormat="1" ht="25.15" customHeight="1"/>
    <row r="87" s="178" customFormat="1" ht="25.15" customHeight="1"/>
    <row r="88" s="178" customFormat="1" ht="25.15" customHeight="1"/>
    <row r="89" s="178" customFormat="1" ht="25.15" customHeight="1"/>
    <row r="90" s="178" customFormat="1" ht="25.15" customHeight="1"/>
    <row r="91" s="178" customFormat="1" ht="25.15" customHeight="1"/>
    <row r="92" s="178" customFormat="1" ht="25.15" customHeight="1"/>
    <row r="93" s="178" customFormat="1" ht="25.15" customHeight="1"/>
    <row r="94" s="178" customFormat="1" ht="25.15" customHeight="1"/>
    <row r="95" s="178" customFormat="1" ht="25.15" customHeight="1"/>
    <row r="96" s="178" customFormat="1" ht="25.15" customHeight="1"/>
    <row r="97" s="178" customFormat="1" ht="25.15" customHeight="1"/>
    <row r="98" s="178" customFormat="1" ht="25.15" customHeight="1"/>
    <row r="99" s="178" customFormat="1" ht="25.15" customHeight="1"/>
    <row r="100" s="178" customFormat="1" ht="25.15" customHeight="1"/>
    <row r="101" s="178" customFormat="1" ht="25.15" customHeight="1"/>
    <row r="102" s="178" customFormat="1" ht="25.15" customHeight="1"/>
    <row r="103" s="178" customFormat="1" ht="25.15" customHeight="1"/>
    <row r="104" s="178" customFormat="1" ht="25.15" customHeight="1"/>
    <row r="105" s="178" customFormat="1" ht="25.15" customHeight="1"/>
    <row r="106" s="178" customFormat="1" ht="25.15" customHeight="1"/>
    <row r="107" s="178" customFormat="1" ht="25.15" customHeight="1"/>
    <row r="108" s="178" customFormat="1" ht="25.15" customHeight="1"/>
    <row r="109" s="178" customFormat="1" ht="25.15" customHeight="1"/>
    <row r="110" s="178" customFormat="1" ht="25.15" customHeight="1"/>
    <row r="111" s="178" customFormat="1" ht="25.15" customHeight="1"/>
    <row r="112" s="178" customFormat="1" ht="25.15" customHeight="1"/>
    <row r="113" s="178" customFormat="1" ht="25.15" customHeight="1"/>
    <row r="114" s="178" customFormat="1" ht="25.15" customHeight="1"/>
    <row r="115" s="178" customFormat="1" ht="25.15" customHeight="1"/>
    <row r="116" s="178" customFormat="1" ht="25.15" customHeight="1"/>
    <row r="117" s="178" customFormat="1" ht="25.15" customHeight="1"/>
    <row r="118" s="178" customFormat="1" ht="25.15" customHeight="1"/>
    <row r="119" s="178" customFormat="1" ht="25.15" customHeight="1"/>
    <row r="120" s="178" customFormat="1" ht="25.15" customHeight="1"/>
    <row r="121" s="178" customFormat="1" ht="25.15" customHeight="1"/>
    <row r="122" s="178" customFormat="1" ht="25.15" customHeight="1"/>
    <row r="123" s="178" customFormat="1" ht="25.15" customHeight="1"/>
    <row r="124" s="178" customFormat="1" ht="25.15" customHeight="1"/>
    <row r="125" s="178" customFormat="1" ht="25.15" customHeight="1"/>
    <row r="126" s="178" customFormat="1" ht="25.15" customHeight="1"/>
    <row r="127" s="178" customFormat="1" ht="25.15" customHeight="1"/>
    <row r="128" s="178" customFormat="1" ht="25.15" customHeight="1"/>
    <row r="129" s="178" customFormat="1" ht="25.15" customHeight="1"/>
    <row r="130" s="178" customFormat="1" ht="25.15" customHeight="1"/>
    <row r="131" s="178" customFormat="1" ht="25.15" customHeight="1"/>
    <row r="132" s="178" customFormat="1" ht="25.15" customHeight="1"/>
    <row r="133" s="178" customFormat="1" ht="25.15" customHeight="1"/>
    <row r="134" s="178" customFormat="1" ht="25.15" customHeight="1"/>
    <row r="135" s="178" customFormat="1" ht="25.15" customHeight="1"/>
    <row r="136" s="178" customFormat="1" ht="25.15" customHeight="1"/>
    <row r="137" s="178" customFormat="1" ht="25.15" customHeight="1"/>
    <row r="138" s="178" customFormat="1" ht="25.15" customHeight="1"/>
    <row r="139" s="178" customFormat="1" ht="25.15" customHeight="1"/>
    <row r="140" s="178" customFormat="1" ht="25.15" customHeight="1"/>
    <row r="141" s="178" customFormat="1" ht="25.15" customHeight="1"/>
    <row r="142" s="178" customFormat="1" ht="25.15" customHeight="1"/>
    <row r="143" s="178" customFormat="1" ht="25.15" customHeight="1"/>
    <row r="144" s="178" customFormat="1" ht="25.15" customHeight="1"/>
    <row r="145" s="178" customFormat="1" ht="25.15" customHeight="1"/>
    <row r="146" s="178" customFormat="1" ht="25.15" customHeight="1"/>
    <row r="147" s="178" customFormat="1" ht="25.15" customHeight="1"/>
    <row r="148" s="178" customFormat="1" ht="25.15" customHeight="1"/>
    <row r="149" s="178" customFormat="1" ht="25.15" customHeight="1"/>
    <row r="150" s="178" customFormat="1" ht="25.15" customHeight="1"/>
    <row r="151" s="178" customFormat="1" ht="25.15" customHeight="1"/>
    <row r="152" s="178" customFormat="1" ht="25.15" customHeight="1"/>
    <row r="153" s="178" customFormat="1" ht="25.15" customHeight="1"/>
    <row r="154" s="178" customFormat="1" ht="25.15" customHeight="1"/>
    <row r="155" s="178" customFormat="1" ht="25.15" customHeight="1"/>
    <row r="156" s="178" customFormat="1" ht="25.15" customHeight="1"/>
    <row r="157" s="178" customFormat="1" ht="25.15" customHeight="1"/>
    <row r="158" s="178" customFormat="1" ht="25.15" customHeight="1"/>
    <row r="159" s="178" customFormat="1" ht="25.15" customHeight="1"/>
    <row r="160" s="178" customFormat="1" ht="25.15" customHeight="1"/>
    <row r="161" s="178" customFormat="1" ht="25.15" customHeight="1"/>
    <row r="162" s="178" customFormat="1" ht="25.15" customHeight="1"/>
    <row r="163" s="178" customFormat="1" ht="25.15" customHeight="1"/>
    <row r="164" s="178" customFormat="1" ht="25.15" customHeight="1"/>
    <row r="165" s="178" customFormat="1" ht="25.15" customHeight="1"/>
    <row r="166" s="178" customFormat="1" ht="25.15" customHeight="1"/>
    <row r="167" s="178" customFormat="1" ht="25.15" customHeight="1"/>
    <row r="168" s="178" customFormat="1" ht="25.15" customHeight="1"/>
    <row r="169" s="178" customFormat="1" ht="25.15" customHeight="1"/>
    <row r="170" s="178" customFormat="1" ht="25.15" customHeight="1"/>
    <row r="171" s="178" customFormat="1" ht="25.15" customHeight="1"/>
    <row r="172" s="178" customFormat="1" ht="25.15" customHeight="1"/>
    <row r="173" s="178" customFormat="1" ht="25.15" customHeight="1"/>
    <row r="174" s="178" customFormat="1" ht="25.15" customHeight="1"/>
    <row r="175" s="178" customFormat="1" ht="25.15" customHeight="1"/>
    <row r="176" s="178" customFormat="1" ht="25.15" customHeight="1"/>
    <row r="177" s="178" customFormat="1" ht="25.15" customHeight="1"/>
    <row r="178" s="178" customFormat="1" ht="25.15" customHeight="1"/>
    <row r="179" s="178" customFormat="1" ht="25.15" customHeight="1"/>
    <row r="180" s="178" customFormat="1" ht="25.15" customHeight="1"/>
    <row r="181" s="178" customFormat="1" ht="25.15" customHeight="1"/>
    <row r="182" s="178" customFormat="1" ht="25.15" customHeight="1"/>
    <row r="183" s="178" customFormat="1" ht="25.15" customHeight="1"/>
    <row r="184" s="178" customFormat="1" ht="25.15" customHeight="1"/>
    <row r="185" s="178" customFormat="1" ht="25.15" customHeight="1"/>
    <row r="186" s="178" customFormat="1" ht="25.15" customHeight="1"/>
    <row r="187" s="178" customFormat="1" ht="25.15" customHeight="1"/>
    <row r="188" s="178" customFormat="1" ht="25.15" customHeight="1"/>
    <row r="189" s="178" customFormat="1" ht="25.15" customHeight="1"/>
    <row r="190" s="178" customFormat="1" ht="25.15" customHeight="1"/>
    <row r="191" s="178" customFormat="1" ht="25.15" customHeight="1"/>
    <row r="192" s="178" customFormat="1" ht="25.15" customHeight="1"/>
    <row r="193" s="178" customFormat="1" ht="25.15" customHeight="1"/>
    <row r="194" s="178" customFormat="1" ht="25.15" customHeight="1"/>
    <row r="195" s="178" customFormat="1" ht="25.15" customHeight="1"/>
    <row r="196" s="178" customFormat="1" ht="25.15" customHeight="1"/>
    <row r="197" s="178" customFormat="1" ht="25.15" customHeight="1"/>
    <row r="198" s="178" customFormat="1" ht="25.15" customHeight="1"/>
    <row r="199" s="178" customFormat="1" ht="25.15" customHeight="1"/>
    <row r="200" s="178" customFormat="1" ht="25.15" customHeight="1"/>
    <row r="201" s="178" customFormat="1" ht="25.15" customHeight="1"/>
    <row r="202" s="178" customFormat="1" ht="25.15" customHeight="1"/>
    <row r="203" s="178" customFormat="1" ht="25.15" customHeight="1"/>
    <row r="204" s="178" customFormat="1" ht="25.15" customHeight="1"/>
    <row r="205" s="178" customFormat="1" ht="25.15" customHeight="1"/>
    <row r="206" s="178" customFormat="1" ht="25.15" customHeight="1"/>
    <row r="207" s="178" customFormat="1" ht="25.15" customHeight="1"/>
    <row r="208" s="178" customFormat="1" ht="25.15" customHeight="1"/>
    <row r="209" s="178" customFormat="1" ht="25.15" customHeight="1"/>
    <row r="210" s="178" customFormat="1" ht="25.15" customHeight="1"/>
    <row r="211" s="178" customFormat="1" ht="25.15" customHeight="1"/>
    <row r="212" s="178" customFormat="1" ht="25.15" customHeight="1"/>
    <row r="213" s="178" customFormat="1" ht="25.15" customHeight="1"/>
    <row r="214" s="178" customFormat="1" ht="25.15" customHeight="1"/>
    <row r="215" s="178" customFormat="1" ht="25.15" customHeight="1"/>
    <row r="216" s="178" customFormat="1" ht="25.15" customHeight="1"/>
    <row r="217" s="178" customFormat="1" ht="25.15" customHeight="1"/>
    <row r="218" s="178" customFormat="1" ht="25.15" customHeight="1"/>
    <row r="219" s="178" customFormat="1" ht="25.15" customHeight="1"/>
    <row r="220" s="178" customFormat="1" ht="25.15" customHeight="1"/>
    <row r="221" s="178" customFormat="1" ht="25.15" customHeight="1"/>
    <row r="222" s="178" customFormat="1" ht="25.15" customHeight="1"/>
    <row r="223" s="178" customFormat="1" ht="25.15" customHeight="1"/>
    <row r="224" s="178" customFormat="1" ht="25.15" customHeight="1"/>
    <row r="225" s="178" customFormat="1" ht="25.15" customHeight="1"/>
    <row r="226" s="178" customFormat="1" ht="25.15" customHeight="1"/>
    <row r="227" s="178" customFormat="1" ht="25.15" customHeight="1"/>
    <row r="228" s="178" customFormat="1" ht="25.15" customHeight="1"/>
    <row r="229" s="178" customFormat="1" ht="25.15" customHeight="1"/>
    <row r="230" s="178" customFormat="1" ht="25.15" customHeight="1"/>
    <row r="231" s="178" customFormat="1" ht="25.15" customHeight="1"/>
    <row r="232" s="178" customFormat="1" ht="25.15" customHeight="1"/>
    <row r="233" s="178" customFormat="1" ht="25.15" customHeight="1"/>
    <row r="234" s="178" customFormat="1" ht="25.15" customHeight="1"/>
    <row r="235" s="178" customFormat="1" ht="25.15" customHeight="1"/>
    <row r="236" s="178" customFormat="1" ht="25.15" customHeight="1"/>
    <row r="237" s="178" customFormat="1" ht="25.15" customHeight="1"/>
    <row r="238" s="178" customFormat="1" ht="25.15" customHeight="1"/>
    <row r="239" s="178" customFormat="1" ht="25.15" customHeight="1"/>
    <row r="240" s="178" customFormat="1" ht="25.15" customHeight="1"/>
    <row r="241" s="178" customFormat="1" ht="25.15" customHeight="1"/>
    <row r="242" s="178" customFormat="1" ht="25.15" customHeight="1"/>
    <row r="243" s="178" customFormat="1" ht="25.15" customHeight="1"/>
    <row r="244" s="178" customFormat="1" ht="25.15" customHeight="1"/>
    <row r="245" s="178" customFormat="1" ht="25.15" customHeight="1"/>
    <row r="246" s="178" customFormat="1" ht="25.15" customHeight="1"/>
    <row r="247" s="178" customFormat="1" ht="25.15" customHeight="1"/>
    <row r="248" s="178" customFormat="1" ht="25.15" customHeight="1"/>
    <row r="249" s="178" customFormat="1" ht="25.15" customHeight="1"/>
    <row r="250" s="178" customFormat="1" ht="25.15" customHeight="1"/>
    <row r="251" s="178" customFormat="1" ht="25.15" customHeight="1"/>
    <row r="252" s="178" customFormat="1" ht="25.15" customHeight="1"/>
    <row r="253" s="178" customFormat="1" ht="25.15" customHeight="1"/>
    <row r="254" s="178" customFormat="1" ht="25.15" customHeight="1"/>
    <row r="255" s="178" customFormat="1" ht="25.15" customHeight="1"/>
    <row r="256" s="178" customFormat="1" ht="25.15" customHeight="1"/>
    <row r="257" s="178" customFormat="1" ht="25.15" customHeight="1"/>
    <row r="258" s="178" customFormat="1" ht="25.15" customHeight="1"/>
    <row r="259" s="178" customFormat="1" ht="25.15" customHeight="1"/>
    <row r="260" s="178" customFormat="1" ht="25.15" customHeight="1"/>
    <row r="261" s="178" customFormat="1" ht="25.15" customHeight="1"/>
    <row r="262" s="178" customFormat="1" ht="25.15" customHeight="1"/>
    <row r="263" s="178" customFormat="1" ht="25.15" customHeight="1"/>
    <row r="264" s="178" customFormat="1" ht="25.15" customHeight="1"/>
    <row r="265" s="178" customFormat="1" ht="25.15" customHeight="1"/>
    <row r="266" s="178" customFormat="1" ht="25.15" customHeight="1"/>
    <row r="267" s="178" customFormat="1" ht="25.15" customHeight="1"/>
    <row r="268" s="178" customFormat="1" ht="25.15" customHeight="1"/>
    <row r="269" s="178" customFormat="1" ht="25.15" customHeight="1"/>
    <row r="270" s="178" customFormat="1" ht="25.15" customHeight="1"/>
    <row r="271" s="178" customFormat="1" ht="25.15" customHeight="1"/>
    <row r="272" s="178" customFormat="1" ht="25.15" customHeight="1"/>
    <row r="273" s="178" customFormat="1" ht="25.15" customHeight="1"/>
    <row r="274" s="178" customFormat="1" ht="25.15" customHeight="1"/>
    <row r="275" s="178" customFormat="1" ht="25.15" customHeight="1"/>
    <row r="276" s="178" customFormat="1" ht="25.15" customHeight="1"/>
    <row r="277" s="178" customFormat="1" ht="25.15" customHeight="1"/>
    <row r="278" s="178" customFormat="1" ht="25.15" customHeight="1"/>
    <row r="279" s="178" customFormat="1" ht="25.15" customHeight="1"/>
    <row r="280" s="178" customFormat="1" ht="25.15" customHeight="1"/>
    <row r="281" s="178" customFormat="1" ht="25.15" customHeight="1"/>
    <row r="282" s="178" customFormat="1" ht="25.15" customHeight="1"/>
    <row r="283" s="178" customFormat="1" ht="25.15" customHeight="1"/>
    <row r="284" s="178" customFormat="1" ht="25.15" customHeight="1"/>
    <row r="285" s="178" customFormat="1" ht="25.15" customHeight="1"/>
    <row r="286" s="178" customFormat="1" ht="25.15" customHeight="1"/>
    <row r="287" s="178" customFormat="1" ht="25.15" customHeight="1"/>
    <row r="288" s="178" customFormat="1" ht="25.15" customHeight="1"/>
    <row r="289" s="178" customFormat="1" ht="25.15" customHeight="1"/>
    <row r="290" s="178" customFormat="1" ht="25.15" customHeight="1"/>
    <row r="291" s="178" customFormat="1" ht="25.15" customHeight="1"/>
    <row r="292" s="178" customFormat="1" ht="25.15" customHeight="1"/>
    <row r="293" s="178" customFormat="1" ht="25.15" customHeight="1"/>
    <row r="294" s="178" customFormat="1" ht="25.15" customHeight="1"/>
    <row r="295" s="178" customFormat="1" ht="25.15" customHeight="1"/>
    <row r="296" s="178" customFormat="1" ht="25.15" customHeight="1"/>
    <row r="297" s="178" customFormat="1" ht="25.15" customHeight="1"/>
    <row r="298" s="178" customFormat="1" ht="25.15" customHeight="1"/>
    <row r="299" s="178" customFormat="1" ht="25.15" customHeight="1"/>
    <row r="300" s="178" customFormat="1" ht="25.15" customHeight="1"/>
    <row r="301" s="178" customFormat="1" ht="25.15" customHeight="1"/>
    <row r="302" s="178" customFormat="1" ht="25.15" customHeight="1"/>
    <row r="303" s="178" customFormat="1" ht="25.15" customHeight="1"/>
    <row r="304" s="178" customFormat="1" ht="25.15" customHeight="1"/>
    <row r="305" s="178" customFormat="1" ht="25.15" customHeight="1"/>
    <row r="306" s="178" customFormat="1" ht="25.15" customHeight="1"/>
    <row r="307" s="178" customFormat="1" ht="25.15" customHeight="1"/>
    <row r="308" s="178" customFormat="1" ht="25.15" customHeight="1"/>
    <row r="309" s="178" customFormat="1" ht="25.15" customHeight="1"/>
    <row r="310" s="178" customFormat="1" ht="25.15" customHeight="1"/>
    <row r="311" s="178" customFormat="1" ht="25.15" customHeight="1"/>
    <row r="312" s="178" customFormat="1" ht="25.15" customHeight="1"/>
    <row r="313" s="178" customFormat="1" ht="25.15" customHeight="1"/>
    <row r="314" s="178" customFormat="1" ht="25.15" customHeight="1"/>
    <row r="315" s="178" customFormat="1" ht="25.15" customHeight="1"/>
    <row r="316" s="178" customFormat="1" ht="25.15" customHeight="1"/>
    <row r="317" s="178" customFormat="1" ht="25.15" customHeight="1"/>
    <row r="318" s="178" customFormat="1" ht="25.15" customHeight="1"/>
    <row r="319" s="178" customFormat="1" ht="25.15" customHeight="1"/>
    <row r="320" s="178" customFormat="1" ht="25.15" customHeight="1"/>
    <row r="321" s="178" customFormat="1" ht="25.15" customHeight="1"/>
    <row r="322" s="178" customFormat="1" ht="25.15" customHeight="1"/>
    <row r="323" s="178" customFormat="1" ht="25.15" customHeight="1"/>
    <row r="324" s="178" customFormat="1" ht="25.15" customHeight="1"/>
    <row r="325" s="178" customFormat="1" ht="25.15" customHeight="1"/>
    <row r="326" s="178" customFormat="1" ht="25.15" customHeight="1"/>
    <row r="327" s="178" customFormat="1" ht="25.15" customHeight="1"/>
    <row r="328" s="178" customFormat="1" ht="25.15" customHeight="1"/>
    <row r="329" s="178" customFormat="1" ht="25.15" customHeight="1"/>
    <row r="330" s="178" customFormat="1" ht="25.15" customHeight="1"/>
    <row r="331" s="178" customFormat="1" ht="25.15" customHeight="1"/>
    <row r="332" s="178" customFormat="1" ht="25.15" customHeight="1"/>
    <row r="333" s="178" customFormat="1" ht="25.15" customHeight="1"/>
    <row r="334" s="178" customFormat="1" ht="25.15" customHeight="1"/>
    <row r="335" s="178" customFormat="1" ht="25.15" customHeight="1"/>
    <row r="336" s="178" customFormat="1" ht="25.15" customHeight="1"/>
    <row r="337" s="178" customFormat="1" ht="25.15" customHeight="1"/>
    <row r="338" s="178" customFormat="1" ht="25.15" customHeight="1"/>
    <row r="339" s="178" customFormat="1" ht="25.15" customHeight="1"/>
    <row r="340" s="178" customFormat="1" ht="25.15" customHeight="1"/>
    <row r="341" s="178" customFormat="1" ht="25.15" customHeight="1"/>
    <row r="342" s="178" customFormat="1" ht="25.15" customHeight="1"/>
    <row r="343" s="178" customFormat="1" ht="25.15" customHeight="1"/>
    <row r="344" s="178" customFormat="1" ht="25.15" customHeight="1"/>
    <row r="345" s="178" customFormat="1" ht="25.15" customHeight="1"/>
    <row r="346" s="178" customFormat="1" ht="25.15" customHeight="1"/>
    <row r="347" s="178" customFormat="1" ht="25.15" customHeight="1"/>
    <row r="348" s="178" customFormat="1" ht="25.15" customHeight="1"/>
    <row r="349" s="178" customFormat="1" ht="25.15" customHeight="1"/>
    <row r="350" s="178" customFormat="1" ht="25.15" customHeight="1"/>
    <row r="351" s="178" customFormat="1" ht="25.15" customHeight="1"/>
    <row r="352" s="178" customFormat="1" ht="25.15" customHeight="1"/>
    <row r="353" s="178" customFormat="1" ht="25.15" customHeight="1"/>
    <row r="354" s="178" customFormat="1" ht="25.15" customHeight="1"/>
    <row r="355" s="178" customFormat="1" ht="25.15" customHeight="1"/>
    <row r="356" s="178" customFormat="1" ht="25.15" customHeight="1"/>
    <row r="357" s="178" customFormat="1" ht="25.15" customHeight="1"/>
    <row r="358" s="178" customFormat="1" ht="25.15" customHeight="1"/>
    <row r="359" s="178" customFormat="1" ht="25.15" customHeight="1"/>
    <row r="360" s="178" customFormat="1" ht="25.15" customHeight="1"/>
    <row r="361" s="178" customFormat="1" ht="25.15" customHeight="1"/>
    <row r="362" s="178" customFormat="1" ht="25.15" customHeight="1"/>
    <row r="363" s="178" customFormat="1" ht="25.15" customHeight="1"/>
    <row r="364" s="178" customFormat="1" ht="25.15" customHeight="1"/>
    <row r="365" s="178" customFormat="1" ht="25.15" customHeight="1"/>
    <row r="366" s="178" customFormat="1" ht="25.15" customHeight="1"/>
    <row r="367" s="178" customFormat="1" ht="25.15" customHeight="1"/>
    <row r="368" s="178" customFormat="1" ht="25.15" customHeight="1"/>
    <row r="369" s="178" customFormat="1" ht="25.15" customHeight="1"/>
    <row r="370" s="178" customFormat="1" ht="25.15" customHeight="1"/>
    <row r="371" s="178" customFormat="1" ht="25.15" customHeight="1"/>
    <row r="372" s="178" customFormat="1" ht="25.15" customHeight="1"/>
    <row r="373" s="178" customFormat="1" ht="25.15" customHeight="1"/>
    <row r="374" s="178" customFormat="1" ht="25.15" customHeight="1"/>
    <row r="375" s="178" customFormat="1" ht="25.15" customHeight="1"/>
    <row r="376" s="178" customFormat="1" ht="25.15" customHeight="1"/>
    <row r="377" s="178" customFormat="1" ht="25.15" customHeight="1"/>
    <row r="378" s="178" customFormat="1" ht="25.15" customHeight="1"/>
    <row r="379" s="178" customFormat="1" ht="25.15" customHeight="1"/>
    <row r="380" s="178" customFormat="1" ht="25.15" customHeight="1"/>
    <row r="381" s="178" customFormat="1" ht="25.15" customHeight="1"/>
    <row r="382" s="178" customFormat="1" ht="25.15" customHeight="1"/>
    <row r="383" s="178" customFormat="1" ht="25.15" customHeight="1"/>
    <row r="384" s="178" customFormat="1" ht="25.15" customHeight="1"/>
    <row r="385" s="178" customFormat="1" ht="25.15" customHeight="1"/>
    <row r="386" s="178" customFormat="1" ht="25.15" customHeight="1"/>
    <row r="387" s="178" customFormat="1" ht="25.15" customHeight="1"/>
    <row r="388" s="178" customFormat="1" ht="25.15" customHeight="1"/>
    <row r="389" s="178" customFormat="1" ht="25.15" customHeight="1"/>
    <row r="390" s="178" customFormat="1" ht="25.15" customHeight="1"/>
    <row r="391" s="178" customFormat="1" ht="25.15" customHeight="1"/>
    <row r="392" s="178" customFormat="1" ht="25.15" customHeight="1"/>
    <row r="393" s="178" customFormat="1" ht="25.15" customHeight="1"/>
    <row r="394" s="178" customFormat="1" ht="25.15" customHeight="1"/>
    <row r="395" s="178" customFormat="1" ht="25.15" customHeight="1"/>
    <row r="396" s="178" customFormat="1" ht="25.15" customHeight="1"/>
    <row r="397" s="178" customFormat="1" ht="25.15" customHeight="1"/>
    <row r="398" s="178" customFormat="1" ht="25.15" customHeight="1"/>
    <row r="399" s="178" customFormat="1" ht="25.15" customHeight="1"/>
    <row r="400" s="178" customFormat="1" ht="25.15" customHeight="1"/>
    <row r="401" s="178" customFormat="1" ht="25.15" customHeight="1"/>
    <row r="402" s="178" customFormat="1" ht="25.15" customHeight="1"/>
    <row r="403" s="178" customFormat="1" ht="25.15" customHeight="1"/>
    <row r="404" s="178" customFormat="1" ht="25.15" customHeight="1"/>
    <row r="405" s="178" customFormat="1" ht="25.15" customHeight="1"/>
    <row r="406" s="178" customFormat="1" ht="25.15" customHeight="1"/>
    <row r="407" s="178" customFormat="1" ht="25.15" customHeight="1"/>
    <row r="408" s="178" customFormat="1" ht="25.15" customHeight="1"/>
    <row r="409" s="178" customFormat="1" ht="25.15" customHeight="1"/>
    <row r="410" s="178" customFormat="1" ht="25.15" customHeight="1"/>
    <row r="411" s="178" customFormat="1" ht="25.15" customHeight="1"/>
    <row r="412" s="178" customFormat="1" ht="25.15" customHeight="1"/>
    <row r="413" s="178" customFormat="1" ht="25.15" customHeight="1"/>
    <row r="414" s="178" customFormat="1" ht="25.15" customHeight="1"/>
    <row r="415" s="178" customFormat="1" ht="25.15" customHeight="1"/>
    <row r="416" s="178" customFormat="1" ht="25.15" customHeight="1"/>
    <row r="417" s="178" customFormat="1" ht="25.15" customHeight="1"/>
    <row r="418" s="178" customFormat="1" ht="25.15" customHeight="1"/>
    <row r="419" s="178" customFormat="1" ht="25.15" customHeight="1"/>
    <row r="420" s="178" customFormat="1" ht="25.15" customHeight="1"/>
    <row r="421" s="178" customFormat="1" ht="25.15" customHeight="1"/>
    <row r="422" s="178" customFormat="1" ht="25.15" customHeight="1"/>
    <row r="423" s="178" customFormat="1" ht="25.15" customHeight="1"/>
    <row r="424" s="178" customFormat="1" ht="25.15" customHeight="1"/>
    <row r="425" s="178" customFormat="1" ht="25.15" customHeight="1"/>
    <row r="426" s="178" customFormat="1" ht="25.15" customHeight="1"/>
    <row r="427" s="178" customFormat="1" ht="25.15" customHeight="1"/>
    <row r="428" s="178" customFormat="1" ht="25.15" customHeight="1"/>
    <row r="429" s="178" customFormat="1" ht="25.15" customHeight="1"/>
    <row r="430" s="178" customFormat="1" ht="25.15" customHeight="1"/>
    <row r="431" s="178" customFormat="1" ht="25.15" customHeight="1"/>
    <row r="432" s="178" customFormat="1" ht="25.15" customHeight="1"/>
    <row r="433" s="178" customFormat="1" ht="25.15" customHeight="1"/>
    <row r="434" s="178" customFormat="1" ht="25.15" customHeight="1"/>
    <row r="435" s="178" customFormat="1" ht="25.15" customHeight="1"/>
    <row r="436" s="178" customFormat="1" ht="25.15" customHeight="1"/>
    <row r="437" s="178" customFormat="1" ht="25.15" customHeight="1"/>
    <row r="438" s="178" customFormat="1" ht="25.15" customHeight="1"/>
    <row r="439" s="178" customFormat="1" ht="25.15" customHeight="1"/>
    <row r="440" s="178" customFormat="1" ht="25.15" customHeight="1"/>
    <row r="441" s="178" customFormat="1" ht="25.15" customHeight="1"/>
    <row r="442" s="178" customFormat="1" ht="25.15" customHeight="1"/>
    <row r="443" s="178" customFormat="1" ht="25.15" customHeight="1"/>
    <row r="444" s="178" customFormat="1" ht="25.15" customHeight="1"/>
    <row r="445" s="178" customFormat="1" ht="25.15" customHeight="1"/>
    <row r="446" s="178" customFormat="1" ht="25.15" customHeight="1"/>
    <row r="447" s="178" customFormat="1" ht="25.15" customHeight="1"/>
    <row r="448" s="178" customFormat="1" ht="25.15" customHeight="1"/>
    <row r="449" s="178" customFormat="1" ht="25.15" customHeight="1"/>
    <row r="450" s="178" customFormat="1" ht="25.15" customHeight="1"/>
    <row r="451" s="178" customFormat="1" ht="25.15" customHeight="1"/>
    <row r="452" s="178" customFormat="1" ht="25.15" customHeight="1"/>
    <row r="453" s="178" customFormat="1" ht="25.15" customHeight="1"/>
    <row r="454" s="178" customFormat="1" ht="25.15" customHeight="1"/>
    <row r="455" s="178" customFormat="1" ht="25.15" customHeight="1"/>
    <row r="456" s="178" customFormat="1" ht="25.15" customHeight="1"/>
    <row r="457" s="178" customFormat="1" ht="25.15" customHeight="1"/>
    <row r="458" s="178" customFormat="1" ht="25.15" customHeight="1"/>
    <row r="459" s="178" customFormat="1" ht="25.15" customHeight="1"/>
    <row r="460" s="178" customFormat="1" ht="25.15" customHeight="1"/>
    <row r="461" s="178" customFormat="1" ht="25.15" customHeight="1"/>
    <row r="462" s="178" customFormat="1" ht="25.15" customHeight="1"/>
    <row r="463" s="178" customFormat="1" ht="25.15" customHeight="1"/>
    <row r="464" s="178" customFormat="1" ht="25.15" customHeight="1"/>
    <row r="465" s="178" customFormat="1" ht="25.15" customHeight="1"/>
    <row r="466" s="178" customFormat="1" ht="25.15" customHeight="1"/>
    <row r="467" s="178" customFormat="1" ht="25.15" customHeight="1"/>
    <row r="468" s="178" customFormat="1" ht="25.15" customHeight="1"/>
    <row r="469" s="178" customFormat="1" ht="25.15" customHeight="1"/>
    <row r="470" s="178" customFormat="1" ht="25.15" customHeight="1"/>
    <row r="471" s="178" customFormat="1" ht="25.15" customHeight="1"/>
    <row r="472" s="178" customFormat="1" ht="25.15" customHeight="1"/>
    <row r="473" s="178" customFormat="1" ht="25.15" customHeight="1"/>
    <row r="474" s="178" customFormat="1" ht="25.15" customHeight="1"/>
    <row r="475" s="178" customFormat="1" ht="25.15" customHeight="1"/>
    <row r="476" s="178" customFormat="1" ht="25.15" customHeight="1"/>
    <row r="477" s="178" customFormat="1" ht="25.15" customHeight="1"/>
    <row r="478" s="178" customFormat="1" ht="25.15" customHeight="1"/>
    <row r="479" s="178" customFormat="1" ht="25.15" customHeight="1"/>
    <row r="480" s="178" customFormat="1" ht="25.15" customHeight="1"/>
    <row r="481" s="178" customFormat="1" ht="25.15" customHeight="1"/>
    <row r="482" s="178" customFormat="1" ht="25.15" customHeight="1"/>
    <row r="483" s="178" customFormat="1" ht="25.15" customHeight="1"/>
    <row r="484" s="178" customFormat="1" ht="25.15" customHeight="1"/>
    <row r="485" s="178" customFormat="1" ht="25.15" customHeight="1"/>
    <row r="486" s="178" customFormat="1" ht="25.15" customHeight="1"/>
    <row r="487" s="178" customFormat="1" ht="25.15" customHeight="1"/>
    <row r="488" s="178" customFormat="1" ht="25.15" customHeight="1"/>
    <row r="489" s="178" customFormat="1" ht="25.15" customHeight="1"/>
    <row r="490" s="178" customFormat="1" ht="25.15" customHeight="1"/>
    <row r="491" s="178" customFormat="1" ht="25.15" customHeight="1"/>
    <row r="492" s="178" customFormat="1" ht="25.15" customHeight="1"/>
    <row r="493" s="178" customFormat="1" ht="25.15" customHeight="1"/>
    <row r="494" s="178" customFormat="1" ht="25.15" customHeight="1"/>
    <row r="495" s="178" customFormat="1" ht="25.15" customHeight="1"/>
    <row r="496" s="178" customFormat="1" ht="25.15" customHeight="1"/>
    <row r="497" s="178" customFormat="1" ht="25.15" customHeight="1"/>
    <row r="498" s="178" customFormat="1" ht="25.15" customHeight="1"/>
    <row r="499" s="178" customFormat="1" ht="25.15" customHeight="1"/>
    <row r="500" s="178" customFormat="1" ht="25.15" customHeight="1"/>
    <row r="501" s="178" customFormat="1" ht="25.15" customHeight="1"/>
    <row r="502" s="178" customFormat="1" ht="25.15" customHeight="1"/>
    <row r="503" s="178" customFormat="1" ht="25.15" customHeight="1"/>
    <row r="504" s="178" customFormat="1" ht="25.15" customHeight="1"/>
    <row r="505" s="178" customFormat="1" ht="25.15" customHeight="1"/>
    <row r="506" s="178" customFormat="1" ht="25.15" customHeight="1"/>
    <row r="507" s="178" customFormat="1" ht="25.15" customHeight="1"/>
    <row r="508" s="178" customFormat="1" ht="25.15" customHeight="1"/>
    <row r="509" s="178" customFormat="1" ht="25.15" customHeight="1"/>
    <row r="510" s="178" customFormat="1" ht="25.15" customHeight="1"/>
    <row r="511" s="178" customFormat="1" ht="25.15" customHeight="1"/>
    <row r="512" s="178" customFormat="1" ht="25.15" customHeight="1"/>
    <row r="513" s="178" customFormat="1" ht="25.15" customHeight="1"/>
    <row r="514" s="178" customFormat="1" ht="25.15" customHeight="1"/>
    <row r="515" s="178" customFormat="1" ht="25.15" customHeight="1"/>
    <row r="516" s="178" customFormat="1" ht="25.15" customHeight="1"/>
    <row r="517" s="178" customFormat="1" ht="25.15" customHeight="1"/>
    <row r="518" s="178" customFormat="1" ht="25.15" customHeight="1"/>
    <row r="519" s="178" customFormat="1" ht="25.15" customHeight="1"/>
    <row r="520" s="178" customFormat="1" ht="25.15" customHeight="1"/>
    <row r="521" s="178" customFormat="1" ht="25.15" customHeight="1"/>
    <row r="522" s="178" customFormat="1" ht="25.15" customHeight="1"/>
    <row r="523" s="178" customFormat="1" ht="25.15" customHeight="1"/>
    <row r="524" s="178" customFormat="1" ht="25.15" customHeight="1"/>
    <row r="525" s="178" customFormat="1" ht="25.15" customHeight="1"/>
    <row r="526" s="178" customFormat="1" ht="25.15" customHeight="1"/>
    <row r="527" s="178" customFormat="1" ht="25.15" customHeight="1"/>
    <row r="528" s="178" customFormat="1" ht="25.15" customHeight="1"/>
    <row r="529" s="178" customFormat="1" ht="25.15" customHeight="1"/>
    <row r="530" s="178" customFormat="1" ht="25.15" customHeight="1"/>
    <row r="531" s="178" customFormat="1" ht="25.15" customHeight="1"/>
    <row r="532" s="178" customFormat="1" ht="25.15" customHeight="1"/>
    <row r="533" s="178" customFormat="1" ht="25.15" customHeight="1"/>
    <row r="534" s="178" customFormat="1" ht="25.15" customHeight="1"/>
    <row r="535" s="178" customFormat="1" ht="25.15" customHeight="1"/>
    <row r="536" s="178" customFormat="1" ht="25.15" customHeight="1"/>
    <row r="537" s="178" customFormat="1" ht="25.15" customHeight="1"/>
    <row r="538" s="178" customFormat="1" ht="25.15" customHeight="1"/>
    <row r="539" s="178" customFormat="1" ht="25.15" customHeight="1"/>
    <row r="540" s="178" customFormat="1" ht="25.15" customHeight="1"/>
    <row r="541" s="178" customFormat="1" ht="25.15" customHeight="1"/>
    <row r="542" s="178" customFormat="1" ht="25.15" customHeight="1"/>
    <row r="543" s="178" customFormat="1" ht="25.15" customHeight="1"/>
    <row r="544" s="178" customFormat="1" ht="25.15" customHeight="1"/>
    <row r="545" s="178" customFormat="1" ht="25.15" customHeight="1"/>
    <row r="546" s="178" customFormat="1" ht="25.15" customHeight="1"/>
    <row r="547" s="178" customFormat="1" ht="25.15" customHeight="1"/>
    <row r="548" s="178" customFormat="1" ht="25.15" customHeight="1"/>
    <row r="549" s="178" customFormat="1" ht="25.15" customHeight="1"/>
    <row r="550" s="178" customFormat="1" ht="25.15" customHeight="1"/>
    <row r="551" s="178" customFormat="1" ht="25.15" customHeight="1"/>
    <row r="552" s="178" customFormat="1" ht="25.15" customHeight="1"/>
    <row r="553" s="178" customFormat="1" ht="25.15" customHeight="1"/>
    <row r="554" s="178" customFormat="1" ht="25.15" customHeight="1"/>
    <row r="555" s="178" customFormat="1" ht="25.15" customHeight="1"/>
    <row r="556" s="178" customFormat="1" ht="25.15" customHeight="1"/>
    <row r="557" s="178" customFormat="1" ht="25.15" customHeight="1"/>
    <row r="558" s="178" customFormat="1" ht="25.15" customHeight="1"/>
    <row r="559" s="178" customFormat="1" ht="25.15" customHeight="1"/>
    <row r="560" s="178" customFormat="1" ht="25.15" customHeight="1"/>
    <row r="561" s="178" customFormat="1" ht="25.15" customHeight="1"/>
    <row r="562" s="178" customFormat="1" ht="25.15" customHeight="1"/>
    <row r="563" s="178" customFormat="1" ht="25.15" customHeight="1"/>
    <row r="564" s="178" customFormat="1" ht="25.15" customHeight="1"/>
    <row r="565" s="178" customFormat="1" ht="25.15" customHeight="1"/>
    <row r="566" s="178" customFormat="1" ht="25.15" customHeight="1"/>
    <row r="567" s="178" customFormat="1" ht="25.15" customHeight="1"/>
    <row r="568" s="178" customFormat="1" ht="25.15" customHeight="1"/>
    <row r="569" s="178" customFormat="1" ht="25.15" customHeight="1"/>
    <row r="570" s="178" customFormat="1" ht="25.15" customHeight="1"/>
    <row r="571" s="178" customFormat="1" ht="25.15" customHeight="1"/>
    <row r="572" s="178" customFormat="1" ht="25.15" customHeight="1"/>
    <row r="573" s="178" customFormat="1" ht="25.15" customHeight="1"/>
    <row r="574" s="178" customFormat="1" ht="25.15" customHeight="1"/>
    <row r="575" s="178" customFormat="1" ht="25.15" customHeight="1"/>
    <row r="576" s="178" customFormat="1" ht="25.15" customHeight="1"/>
    <row r="577" s="178" customFormat="1" ht="25.15" customHeight="1"/>
    <row r="578" s="178" customFormat="1" ht="25.15" customHeight="1"/>
    <row r="579" s="178" customFormat="1" ht="25.15" customHeight="1"/>
    <row r="580" s="178" customFormat="1" ht="25.15" customHeight="1"/>
    <row r="581" s="178" customFormat="1" ht="25.15" customHeight="1"/>
    <row r="582" s="178" customFormat="1" ht="25.15" customHeight="1"/>
    <row r="583" s="178" customFormat="1" ht="25.15" customHeight="1"/>
    <row r="584" s="178" customFormat="1" ht="25.15" customHeight="1"/>
    <row r="585" s="178" customFormat="1" ht="25.15" customHeight="1"/>
    <row r="586" s="178" customFormat="1" ht="25.15" customHeight="1"/>
    <row r="587" s="178" customFormat="1" ht="25.15" customHeight="1"/>
    <row r="588" s="178" customFormat="1" ht="25.15" customHeight="1"/>
    <row r="589" s="178" customFormat="1" ht="25.15" customHeight="1"/>
    <row r="590" s="178" customFormat="1" ht="25.15" customHeight="1"/>
    <row r="591" s="178" customFormat="1" ht="25.15" customHeight="1"/>
    <row r="592" s="178" customFormat="1" ht="25.15" customHeight="1"/>
    <row r="593" s="178" customFormat="1" ht="25.15" customHeight="1"/>
    <row r="594" s="178" customFormat="1" ht="25.15" customHeight="1"/>
    <row r="595" s="178" customFormat="1" ht="25.15" customHeight="1"/>
    <row r="596" s="178" customFormat="1" ht="25.15" customHeight="1"/>
    <row r="597" s="178" customFormat="1" ht="25.15" customHeight="1"/>
    <row r="598" s="178" customFormat="1" ht="25.15" customHeight="1"/>
    <row r="599" s="178" customFormat="1" ht="25.15" customHeight="1"/>
    <row r="600" s="178" customFormat="1" ht="25.15" customHeight="1"/>
    <row r="601" s="178" customFormat="1" ht="25.15" customHeight="1"/>
    <row r="602" s="178" customFormat="1" ht="25.15" customHeight="1"/>
    <row r="603" s="178" customFormat="1" ht="25.15" customHeight="1"/>
    <row r="604" s="178" customFormat="1" ht="25.15" customHeight="1"/>
    <row r="605" s="178" customFormat="1" ht="25.15" customHeight="1"/>
    <row r="606" s="178" customFormat="1" ht="25.15" customHeight="1"/>
    <row r="607" s="178" customFormat="1" ht="25.15" customHeight="1"/>
    <row r="608" s="178" customFormat="1" ht="25.15" customHeight="1"/>
    <row r="609" s="178" customFormat="1" ht="25.15" customHeight="1"/>
    <row r="610" s="178" customFormat="1" ht="25.15" customHeight="1"/>
    <row r="611" s="178" customFormat="1" ht="25.15" customHeight="1"/>
    <row r="612" s="178" customFormat="1" ht="25.15" customHeight="1"/>
    <row r="613" s="178" customFormat="1" ht="25.15" customHeight="1"/>
    <row r="614" s="178" customFormat="1" ht="25.15" customHeight="1"/>
    <row r="615" s="178" customFormat="1" ht="25.15" customHeight="1"/>
    <row r="616" s="178" customFormat="1" ht="25.15" customHeight="1"/>
    <row r="617" s="178" customFormat="1" ht="25.15" customHeight="1"/>
    <row r="618" s="178" customFormat="1" ht="25.15" customHeight="1"/>
    <row r="619" s="178" customFormat="1" ht="25.15" customHeight="1"/>
    <row r="620" s="178" customFormat="1" ht="25.15" customHeight="1"/>
    <row r="621" s="178" customFormat="1" ht="25.15" customHeight="1"/>
    <row r="622" s="178" customFormat="1" ht="25.15" customHeight="1"/>
    <row r="623" s="178" customFormat="1" ht="25.15" customHeight="1"/>
    <row r="624" s="178" customFormat="1" ht="25.15" customHeight="1"/>
    <row r="625" s="178" customFormat="1" ht="25.15" customHeight="1"/>
    <row r="626" s="178" customFormat="1" ht="25.15" customHeight="1"/>
    <row r="627" s="178" customFormat="1" ht="25.15" customHeight="1"/>
    <row r="628" s="178" customFormat="1" ht="25.15" customHeight="1"/>
    <row r="629" s="178" customFormat="1" ht="25.15" customHeight="1"/>
    <row r="630" s="178" customFormat="1" ht="25.15" customHeight="1"/>
    <row r="631" s="178" customFormat="1" ht="25.15" customHeight="1"/>
    <row r="632" s="178" customFormat="1" ht="25.15" customHeight="1"/>
    <row r="633" s="178" customFormat="1" ht="25.15" customHeight="1"/>
    <row r="634" s="178" customFormat="1" ht="25.15" customHeight="1"/>
    <row r="635" s="178" customFormat="1" ht="25.15" customHeight="1"/>
    <row r="636" s="178" customFormat="1" ht="25.15" customHeight="1"/>
    <row r="637" s="178" customFormat="1" ht="25.15" customHeight="1"/>
    <row r="638" s="178" customFormat="1" ht="25.15" customHeight="1"/>
    <row r="639" s="178" customFormat="1" ht="25.15" customHeight="1"/>
    <row r="640" s="178" customFormat="1" ht="25.15" customHeight="1"/>
    <row r="641" s="178" customFormat="1" ht="25.15" customHeight="1"/>
    <row r="642" s="178" customFormat="1" ht="25.15" customHeight="1"/>
    <row r="643" s="178" customFormat="1" ht="25.15" customHeight="1"/>
    <row r="644" s="178" customFormat="1" ht="25.15" customHeight="1"/>
    <row r="645" s="178" customFormat="1" ht="25.15" customHeight="1"/>
    <row r="646" s="178" customFormat="1" ht="25.15" customHeight="1"/>
    <row r="647" s="178" customFormat="1" ht="25.15" customHeight="1"/>
    <row r="648" s="178" customFormat="1" ht="25.15" customHeight="1"/>
    <row r="649" s="178" customFormat="1" ht="25.15" customHeight="1"/>
    <row r="650" s="178" customFormat="1" ht="25.15" customHeight="1"/>
    <row r="651" s="178" customFormat="1" ht="25.15" customHeight="1"/>
    <row r="652" s="178" customFormat="1" ht="25.15" customHeight="1"/>
    <row r="653" s="178" customFormat="1" ht="25.15" customHeight="1"/>
    <row r="654" s="178" customFormat="1" ht="25.15" customHeight="1"/>
    <row r="655" s="178" customFormat="1" ht="25.15" customHeight="1"/>
    <row r="656" s="178" customFormat="1" ht="25.15" customHeight="1"/>
    <row r="657" s="178" customFormat="1" ht="25.15" customHeight="1"/>
    <row r="658" s="178" customFormat="1" ht="25.15" customHeight="1"/>
    <row r="659" s="178" customFormat="1" ht="25.15" customHeight="1"/>
    <row r="660" s="178" customFormat="1" ht="25.15" customHeight="1"/>
    <row r="661" s="178" customFormat="1" ht="25.15" customHeight="1"/>
    <row r="662" s="178" customFormat="1" ht="25.15" customHeight="1"/>
    <row r="663" s="178" customFormat="1" ht="25.15" customHeight="1"/>
    <row r="664" s="178" customFormat="1" ht="25.15" customHeight="1"/>
    <row r="665" s="178" customFormat="1" ht="25.15" customHeight="1"/>
    <row r="666" s="178" customFormat="1" ht="25.15" customHeight="1"/>
    <row r="667" s="178" customFormat="1" ht="25.15" customHeight="1"/>
    <row r="668" s="178" customFormat="1" ht="25.15" customHeight="1"/>
    <row r="669" s="178" customFormat="1" ht="25.15" customHeight="1"/>
    <row r="670" s="178" customFormat="1" ht="25.15" customHeight="1"/>
    <row r="671" s="178" customFormat="1" ht="25.15" customHeight="1"/>
    <row r="672" s="178" customFormat="1" ht="25.15" customHeight="1"/>
    <row r="673" s="178" customFormat="1" ht="25.15" customHeight="1"/>
    <row r="674" s="178" customFormat="1" ht="25.15" customHeight="1"/>
    <row r="675" s="178" customFormat="1" ht="25.15" customHeight="1"/>
    <row r="676" s="178" customFormat="1" ht="25.15" customHeight="1"/>
    <row r="677" s="178" customFormat="1" ht="25.15" customHeight="1"/>
    <row r="678" s="178" customFormat="1" ht="25.15" customHeight="1"/>
    <row r="679" s="178" customFormat="1" ht="25.15" customHeight="1"/>
    <row r="680" s="178" customFormat="1" ht="25.15" customHeight="1"/>
    <row r="681" s="178" customFormat="1" ht="25.15" customHeight="1"/>
    <row r="682" s="178" customFormat="1" ht="25.15" customHeight="1"/>
    <row r="683" s="178" customFormat="1" ht="25.15" customHeight="1"/>
    <row r="684" s="178" customFormat="1" ht="25.15" customHeight="1"/>
    <row r="685" s="178" customFormat="1" ht="25.15" customHeight="1"/>
    <row r="686" s="178" customFormat="1" ht="25.15" customHeight="1"/>
    <row r="687" s="178" customFormat="1" ht="25.15" customHeight="1"/>
    <row r="688" s="178" customFormat="1" ht="25.15" customHeight="1"/>
    <row r="689" s="178" customFormat="1" ht="25.15" customHeight="1"/>
    <row r="690" s="178" customFormat="1" ht="25.15" customHeight="1"/>
    <row r="691" s="178" customFormat="1" ht="25.15" customHeight="1"/>
    <row r="692" s="178" customFormat="1" ht="25.15" customHeight="1"/>
    <row r="693" s="178" customFormat="1" ht="25.15" customHeight="1"/>
    <row r="694" s="178" customFormat="1" ht="25.15" customHeight="1"/>
    <row r="695" s="178" customFormat="1" ht="25.15" customHeight="1"/>
    <row r="696" s="178" customFormat="1" ht="25.15" customHeight="1"/>
    <row r="697" s="178" customFormat="1" ht="25.15" customHeight="1"/>
    <row r="698" s="178" customFormat="1" ht="25.15" customHeight="1"/>
    <row r="699" s="178" customFormat="1" ht="25.15" customHeight="1"/>
    <row r="700" s="178" customFormat="1" ht="25.15" customHeight="1"/>
    <row r="701" s="178" customFormat="1" ht="25.15" customHeight="1"/>
    <row r="702" s="178" customFormat="1" ht="25.15" customHeight="1"/>
    <row r="703" s="178" customFormat="1" ht="25.15" customHeight="1"/>
    <row r="704" s="178" customFormat="1" ht="25.15" customHeight="1"/>
    <row r="705" s="178" customFormat="1" ht="25.15" customHeight="1"/>
    <row r="706" s="178" customFormat="1" ht="25.15" customHeight="1"/>
    <row r="707" s="178" customFormat="1" ht="25.15" customHeight="1"/>
    <row r="708" s="178" customFormat="1" ht="25.15" customHeight="1"/>
    <row r="709" s="178" customFormat="1" ht="25.15" customHeight="1"/>
    <row r="710" s="178" customFormat="1" ht="25.15" customHeight="1"/>
    <row r="711" s="178" customFormat="1" ht="25.15" customHeight="1"/>
    <row r="712" s="178" customFormat="1" ht="25.15" customHeight="1"/>
    <row r="713" s="178" customFormat="1" ht="25.15" customHeight="1"/>
    <row r="714" s="178" customFormat="1" ht="25.15" customHeight="1"/>
    <row r="715" s="178" customFormat="1" ht="25.15" customHeight="1"/>
    <row r="716" s="178" customFormat="1" ht="25.15" customHeight="1"/>
    <row r="717" s="178" customFormat="1" ht="25.15" customHeight="1"/>
    <row r="718" s="178" customFormat="1" ht="25.15" customHeight="1"/>
    <row r="719" s="178" customFormat="1" ht="25.15" customHeight="1"/>
    <row r="720" s="178" customFormat="1" ht="25.15" customHeight="1"/>
    <row r="721" s="178" customFormat="1" ht="25.15" customHeight="1"/>
    <row r="722" s="178" customFormat="1" ht="25.15" customHeight="1"/>
    <row r="723" s="178" customFormat="1" ht="25.15" customHeight="1"/>
    <row r="724" s="178" customFormat="1" ht="25.15" customHeight="1"/>
    <row r="725" s="178" customFormat="1" ht="25.15" customHeight="1"/>
    <row r="726" s="178" customFormat="1" ht="25.15" customHeight="1"/>
    <row r="727" s="178" customFormat="1" ht="25.15" customHeight="1"/>
    <row r="728" s="178" customFormat="1" ht="25.15" customHeight="1"/>
    <row r="729" s="178" customFormat="1" ht="25.15" customHeight="1"/>
    <row r="730" s="178" customFormat="1" ht="25.15" customHeight="1"/>
    <row r="731" s="178" customFormat="1" ht="25.15" customHeight="1"/>
    <row r="732" s="178" customFormat="1" ht="25.15" customHeight="1"/>
    <row r="733" s="178" customFormat="1" ht="25.15" customHeight="1"/>
    <row r="734" s="178" customFormat="1" ht="25.15" customHeight="1"/>
    <row r="735" s="178" customFormat="1" ht="25.15" customHeight="1"/>
    <row r="736" s="178" customFormat="1" ht="25.15" customHeight="1"/>
    <row r="737" s="178" customFormat="1" ht="25.15" customHeight="1"/>
    <row r="738" s="178" customFormat="1" ht="25.15" customHeight="1"/>
    <row r="739" s="178" customFormat="1" ht="25.15" customHeight="1"/>
    <row r="740" s="178" customFormat="1" ht="25.15" customHeight="1"/>
    <row r="741" s="178" customFormat="1" ht="25.15" customHeight="1"/>
    <row r="742" s="178" customFormat="1" ht="25.15" customHeight="1"/>
    <row r="743" s="178" customFormat="1" ht="25.15" customHeight="1"/>
    <row r="744" s="178" customFormat="1" ht="25.15" customHeight="1"/>
    <row r="745" s="178" customFormat="1" ht="25.15" customHeight="1"/>
    <row r="746" s="178" customFormat="1" ht="25.15" customHeight="1"/>
    <row r="747" s="178" customFormat="1" ht="25.15" customHeight="1"/>
    <row r="748" s="178" customFormat="1" ht="25.15" customHeight="1"/>
    <row r="749" s="178" customFormat="1" ht="25.15" customHeight="1"/>
    <row r="750" s="178" customFormat="1" ht="25.15" customHeight="1"/>
    <row r="751" s="178" customFormat="1" ht="25.15" customHeight="1"/>
    <row r="752" s="178" customFormat="1" ht="25.15" customHeight="1"/>
    <row r="753" s="178" customFormat="1" ht="25.15" customHeight="1"/>
    <row r="754" s="178" customFormat="1" ht="25.15" customHeight="1"/>
    <row r="755" s="178" customFormat="1" ht="25.15" customHeight="1"/>
    <row r="756" s="178" customFormat="1" ht="25.15" customHeight="1"/>
    <row r="757" s="178" customFormat="1" ht="25.15" customHeight="1"/>
    <row r="758" s="178" customFormat="1" ht="25.15" customHeight="1"/>
    <row r="759" s="178" customFormat="1" ht="25.15" customHeight="1"/>
    <row r="760" s="178" customFormat="1" ht="25.15" customHeight="1"/>
    <row r="761" s="178" customFormat="1" ht="25.15" customHeight="1"/>
    <row r="762" s="178" customFormat="1" ht="25.15" customHeight="1"/>
    <row r="763" s="178" customFormat="1" ht="25.15" customHeight="1"/>
    <row r="764" s="178" customFormat="1" ht="25.15" customHeight="1"/>
    <row r="765" s="178" customFormat="1" ht="25.15" customHeight="1"/>
    <row r="766" s="178" customFormat="1" ht="25.15" customHeight="1"/>
    <row r="767" s="178" customFormat="1" ht="25.15" customHeight="1"/>
    <row r="768" s="178" customFormat="1" ht="25.15" customHeight="1"/>
    <row r="769" s="178" customFormat="1" ht="25.15" customHeight="1"/>
    <row r="770" s="178" customFormat="1" ht="25.15" customHeight="1"/>
    <row r="771" s="178" customFormat="1" ht="25.15" customHeight="1"/>
    <row r="772" s="178" customFormat="1" ht="25.15" customHeight="1"/>
    <row r="773" s="178" customFormat="1" ht="25.15" customHeight="1"/>
    <row r="774" s="178" customFormat="1" ht="25.15" customHeight="1"/>
    <row r="775" s="178" customFormat="1" ht="25.15" customHeight="1"/>
    <row r="776" s="178" customFormat="1" ht="25.15" customHeight="1"/>
    <row r="777" s="178" customFormat="1" ht="25.15" customHeight="1"/>
    <row r="778" s="178" customFormat="1" ht="25.15" customHeight="1"/>
    <row r="779" s="178" customFormat="1" ht="25.15" customHeight="1"/>
    <row r="780" s="178" customFormat="1" ht="25.15" customHeight="1"/>
    <row r="781" s="178" customFormat="1" ht="25.15" customHeight="1"/>
    <row r="782" s="178" customFormat="1" ht="25.15" customHeight="1"/>
    <row r="783" s="178" customFormat="1" ht="25.15" customHeight="1"/>
    <row r="784" s="178" customFormat="1" ht="25.15" customHeight="1"/>
    <row r="785" s="178" customFormat="1" ht="25.15" customHeight="1"/>
    <row r="786" s="178" customFormat="1" ht="25.15" customHeight="1"/>
    <row r="787" s="178" customFormat="1" ht="25.15" customHeight="1"/>
    <row r="788" s="178" customFormat="1" ht="25.15" customHeight="1"/>
    <row r="789" s="178" customFormat="1" ht="25.15" customHeight="1"/>
    <row r="790" s="178" customFormat="1" ht="25.15" customHeight="1"/>
    <row r="791" s="178" customFormat="1" ht="25.15" customHeight="1"/>
    <row r="792" s="178" customFormat="1" ht="25.15" customHeight="1"/>
    <row r="793" s="178" customFormat="1" ht="25.15" customHeight="1"/>
    <row r="794" s="178" customFormat="1" ht="25.15" customHeight="1"/>
    <row r="795" s="178" customFormat="1" ht="25.15" customHeight="1"/>
    <row r="796" s="178" customFormat="1" ht="25.15" customHeight="1"/>
    <row r="797" s="178" customFormat="1" ht="25.15" customHeight="1"/>
    <row r="798" s="178" customFormat="1" ht="25.15" customHeight="1"/>
    <row r="799" s="178" customFormat="1" ht="25.15" customHeight="1"/>
    <row r="800" s="178" customFormat="1" ht="25.15" customHeight="1"/>
    <row r="801" s="178" customFormat="1" ht="25.15" customHeight="1"/>
    <row r="802" s="178" customFormat="1" ht="25.15" customHeight="1"/>
    <row r="803" s="178" customFormat="1" ht="25.15" customHeight="1"/>
    <row r="804" s="178" customFormat="1" ht="25.15" customHeight="1"/>
    <row r="805" s="178" customFormat="1" ht="25.15" customHeight="1"/>
    <row r="806" s="178" customFormat="1" ht="25.15" customHeight="1"/>
    <row r="807" s="178" customFormat="1" ht="25.15" customHeight="1"/>
    <row r="808" s="178" customFormat="1" ht="25.15" customHeight="1"/>
    <row r="809" s="178" customFormat="1" ht="25.15" customHeight="1"/>
    <row r="810" s="178" customFormat="1" ht="25.15" customHeight="1"/>
    <row r="811" s="178" customFormat="1" ht="25.15" customHeight="1"/>
    <row r="812" s="178" customFormat="1" ht="25.15" customHeight="1"/>
    <row r="813" s="178" customFormat="1" ht="25.15" customHeight="1"/>
    <row r="814" s="178" customFormat="1" ht="25.15" customHeight="1"/>
    <row r="815" s="178" customFormat="1" ht="25.15" customHeight="1"/>
    <row r="816" s="178" customFormat="1" ht="25.15" customHeight="1"/>
    <row r="817" s="178" customFormat="1" ht="25.15" customHeight="1"/>
    <row r="818" s="178" customFormat="1" ht="25.15" customHeight="1"/>
    <row r="819" s="178" customFormat="1" ht="25.15" customHeight="1"/>
    <row r="820" s="178" customFormat="1" ht="25.15" customHeight="1"/>
    <row r="821" s="178" customFormat="1" ht="25.15" customHeight="1"/>
    <row r="822" s="178" customFormat="1" ht="25.15" customHeight="1"/>
    <row r="823" s="178" customFormat="1" ht="25.15" customHeight="1"/>
    <row r="824" s="178" customFormat="1" ht="25.15" customHeight="1"/>
    <row r="825" s="178" customFormat="1" ht="25.15" customHeight="1"/>
    <row r="826" s="178" customFormat="1" ht="25.15" customHeight="1"/>
    <row r="827" s="178" customFormat="1" ht="25.15" customHeight="1"/>
    <row r="828" s="178" customFormat="1" ht="25.15" customHeight="1"/>
    <row r="829" s="178" customFormat="1" ht="25.15" customHeight="1"/>
    <row r="830" s="178" customFormat="1" ht="25.15" customHeight="1"/>
    <row r="831" s="178" customFormat="1" ht="25.15" customHeight="1"/>
    <row r="832" s="178" customFormat="1" ht="25.15" customHeight="1"/>
    <row r="833" s="178" customFormat="1" ht="25.15" customHeight="1"/>
    <row r="834" s="178" customFormat="1" ht="25.15" customHeight="1"/>
    <row r="835" s="178" customFormat="1" ht="25.15" customHeight="1"/>
    <row r="836" s="178" customFormat="1" ht="25.15" customHeight="1"/>
    <row r="837" s="178" customFormat="1" ht="25.15" customHeight="1"/>
    <row r="838" s="178" customFormat="1" ht="25.15" customHeight="1"/>
    <row r="839" s="178" customFormat="1" ht="25.15" customHeight="1"/>
    <row r="840" s="178" customFormat="1" ht="25.15" customHeight="1"/>
    <row r="841" s="178" customFormat="1" ht="25.15" customHeight="1"/>
    <row r="842" s="178" customFormat="1" ht="25.15" customHeight="1"/>
    <row r="843" s="178" customFormat="1" ht="25.15" customHeight="1"/>
    <row r="844" s="178" customFormat="1" ht="25.15" customHeight="1"/>
    <row r="845" s="178" customFormat="1" ht="25.15" customHeight="1"/>
    <row r="846" s="178" customFormat="1" ht="25.15" customHeight="1"/>
    <row r="847" s="178" customFormat="1" ht="25.15" customHeight="1"/>
    <row r="848" s="178" customFormat="1" ht="25.15" customHeight="1"/>
    <row r="849" s="178" customFormat="1" ht="25.15" customHeight="1"/>
    <row r="850" s="178" customFormat="1" ht="25.15" customHeight="1"/>
    <row r="851" s="178" customFormat="1" ht="25.15" customHeight="1"/>
    <row r="852" s="178" customFormat="1" ht="25.15" customHeight="1"/>
    <row r="853" s="178" customFormat="1" ht="25.15" customHeight="1"/>
    <row r="854" s="178" customFormat="1" ht="25.15" customHeight="1"/>
    <row r="855" s="178" customFormat="1" ht="25.15" customHeight="1"/>
    <row r="856" s="178" customFormat="1" ht="25.15" customHeight="1"/>
    <row r="857" s="178" customFormat="1" ht="25.15" customHeight="1"/>
    <row r="858" s="178" customFormat="1" ht="25.15" customHeight="1"/>
    <row r="859" s="178" customFormat="1" ht="25.15" customHeight="1"/>
    <row r="860" s="178" customFormat="1" ht="25.15" customHeight="1"/>
    <row r="861" s="178" customFormat="1" ht="25.15" customHeight="1"/>
    <row r="862" s="178" customFormat="1" ht="25.15" customHeight="1"/>
    <row r="863" s="178" customFormat="1" ht="25.15" customHeight="1"/>
    <row r="864" s="178" customFormat="1" ht="25.15" customHeight="1"/>
    <row r="865" s="178" customFormat="1" ht="25.15" customHeight="1"/>
    <row r="866" s="178" customFormat="1" ht="25.15" customHeight="1"/>
    <row r="867" s="178" customFormat="1" ht="25.15" customHeight="1"/>
    <row r="868" s="178" customFormat="1" ht="25.15" customHeight="1"/>
    <row r="869" s="178" customFormat="1" ht="25.15" customHeight="1"/>
    <row r="870" s="178" customFormat="1" ht="25.15" customHeight="1"/>
    <row r="871" s="178" customFormat="1" ht="25.15" customHeight="1"/>
    <row r="872" s="178" customFormat="1" ht="25.15" customHeight="1"/>
    <row r="873" s="178" customFormat="1" ht="25.15" customHeight="1"/>
    <row r="874" s="178" customFormat="1" ht="25.15" customHeight="1"/>
    <row r="875" s="178" customFormat="1" ht="25.15" customHeight="1"/>
    <row r="876" s="178" customFormat="1" ht="25.15" customHeight="1"/>
    <row r="877" s="178" customFormat="1" ht="25.15" customHeight="1"/>
    <row r="878" s="178" customFormat="1" ht="25.15" customHeight="1"/>
    <row r="879" s="178" customFormat="1" ht="25.15" customHeight="1"/>
    <row r="880" s="178" customFormat="1" ht="25.15" customHeight="1"/>
    <row r="881" s="178" customFormat="1" ht="25.15" customHeight="1"/>
    <row r="882" s="178" customFormat="1" ht="25.15" customHeight="1"/>
    <row r="883" s="178" customFormat="1" ht="25.15" customHeight="1"/>
    <row r="884" s="178" customFormat="1" ht="25.15" customHeight="1"/>
    <row r="885" s="178" customFormat="1" ht="25.15" customHeight="1"/>
    <row r="886" s="178" customFormat="1" ht="25.15" customHeight="1"/>
    <row r="887" s="178" customFormat="1" ht="25.15" customHeight="1"/>
    <row r="888" s="178" customFormat="1" ht="25.15" customHeight="1"/>
    <row r="889" s="178" customFormat="1" ht="25.15" customHeight="1"/>
    <row r="890" s="178" customFormat="1" ht="25.15" customHeight="1"/>
    <row r="891" s="178" customFormat="1" ht="25.15" customHeight="1"/>
    <row r="892" s="178" customFormat="1" ht="25.15" customHeight="1"/>
    <row r="893" s="178" customFormat="1" ht="25.15" customHeight="1"/>
    <row r="894" s="178" customFormat="1" ht="25.15" customHeight="1"/>
    <row r="895" s="178" customFormat="1" ht="25.15" customHeight="1"/>
    <row r="896" s="178" customFormat="1" ht="25.15" customHeight="1"/>
    <row r="897" s="178" customFormat="1" ht="25.15" customHeight="1"/>
    <row r="898" s="178" customFormat="1" ht="25.15" customHeight="1"/>
    <row r="899" s="178" customFormat="1" ht="25.15" customHeight="1"/>
    <row r="900" s="178" customFormat="1" ht="25.15" customHeight="1"/>
    <row r="901" s="178" customFormat="1" ht="25.15" customHeight="1"/>
    <row r="902" s="178" customFormat="1" ht="25.15" customHeight="1"/>
    <row r="903" s="178" customFormat="1" ht="25.15" customHeight="1"/>
    <row r="904" s="178" customFormat="1" ht="25.15" customHeight="1"/>
    <row r="905" s="178" customFormat="1" ht="25.15" customHeight="1"/>
    <row r="906" s="178" customFormat="1" ht="25.15" customHeight="1"/>
    <row r="907" s="178" customFormat="1" ht="25.15" customHeight="1"/>
    <row r="908" s="178" customFormat="1" ht="25.15" customHeight="1"/>
    <row r="909" s="178" customFormat="1" ht="25.15" customHeight="1"/>
    <row r="910" s="178" customFormat="1" ht="25.15" customHeight="1"/>
    <row r="911" s="178" customFormat="1" ht="25.15" customHeight="1"/>
    <row r="912" s="178" customFormat="1" ht="25.15" customHeight="1"/>
    <row r="913" s="178" customFormat="1" ht="25.15" customHeight="1"/>
    <row r="914" s="178" customFormat="1" ht="25.15" customHeight="1"/>
    <row r="915" s="178" customFormat="1" ht="25.15" customHeight="1"/>
    <row r="916" s="178" customFormat="1" ht="25.15" customHeight="1"/>
    <row r="917" s="178" customFormat="1" ht="25.15" customHeight="1"/>
    <row r="918" s="178" customFormat="1" ht="25.15" customHeight="1"/>
    <row r="919" s="178" customFormat="1" ht="25.15" customHeight="1"/>
    <row r="920" s="178" customFormat="1" ht="25.15" customHeight="1"/>
    <row r="921" s="178" customFormat="1" ht="25.15" customHeight="1"/>
    <row r="922" s="178" customFormat="1" ht="25.15" customHeight="1"/>
    <row r="923" s="178" customFormat="1" ht="25.15" customHeight="1"/>
    <row r="924" s="178" customFormat="1" ht="25.15" customHeight="1"/>
    <row r="925" s="178" customFormat="1" ht="25.15" customHeight="1"/>
    <row r="926" s="178" customFormat="1" ht="25.15" customHeight="1"/>
    <row r="927" s="178" customFormat="1" ht="25.15" customHeight="1"/>
    <row r="928" s="178" customFormat="1" ht="25.15" customHeight="1"/>
    <row r="929" s="178" customFormat="1" ht="25.15" customHeight="1"/>
    <row r="930" s="178" customFormat="1" ht="25.15" customHeight="1"/>
    <row r="931" s="178" customFormat="1" ht="25.15" customHeight="1"/>
    <row r="932" s="178" customFormat="1" ht="25.15" customHeight="1"/>
    <row r="933" s="178" customFormat="1" ht="25.15" customHeight="1"/>
    <row r="934" s="178" customFormat="1" ht="25.15" customHeight="1"/>
    <row r="935" s="178" customFormat="1" ht="25.15" customHeight="1"/>
    <row r="936" s="178" customFormat="1" ht="25.15" customHeight="1"/>
    <row r="937" s="178" customFormat="1" ht="25.15" customHeight="1"/>
    <row r="938" s="178" customFormat="1" ht="25.15" customHeight="1"/>
    <row r="939" s="178" customFormat="1" ht="25.15" customHeight="1"/>
    <row r="940" s="178" customFormat="1" ht="25.15" customHeight="1"/>
    <row r="941" s="178" customFormat="1" ht="25.15" customHeight="1"/>
    <row r="942" s="178" customFormat="1" ht="25.15" customHeight="1"/>
    <row r="943" s="178" customFormat="1" ht="25.15" customHeight="1"/>
    <row r="944" s="178" customFormat="1" ht="25.15" customHeight="1"/>
    <row r="945" s="178" customFormat="1" ht="25.15" customHeight="1"/>
    <row r="946" s="178" customFormat="1" ht="25.15" customHeight="1"/>
    <row r="947" s="178" customFormat="1" ht="25.15" customHeight="1"/>
    <row r="948" s="178" customFormat="1" ht="25.15" customHeight="1"/>
    <row r="949" s="178" customFormat="1" ht="25.15" customHeight="1"/>
    <row r="950" s="178" customFormat="1" ht="25.15" customHeight="1"/>
    <row r="951" s="178" customFormat="1" ht="25.15" customHeight="1"/>
    <row r="952" s="178" customFormat="1" ht="25.15" customHeight="1"/>
    <row r="953" s="178" customFormat="1" ht="25.15" customHeight="1"/>
    <row r="954" s="178" customFormat="1" ht="25.15" customHeight="1"/>
    <row r="955" s="178" customFormat="1" ht="25.15" customHeight="1"/>
    <row r="956" s="178" customFormat="1" ht="25.15" customHeight="1"/>
    <row r="957" s="178" customFormat="1" ht="25.15" customHeight="1"/>
    <row r="958" s="178" customFormat="1" ht="25.15" customHeight="1"/>
    <row r="959" s="178" customFormat="1" ht="25.15" customHeight="1"/>
    <row r="960" s="178" customFormat="1" ht="25.15" customHeight="1"/>
    <row r="961" s="178" customFormat="1" ht="25.15" customHeight="1"/>
    <row r="962" s="178" customFormat="1" ht="25.15" customHeight="1"/>
    <row r="963" s="178" customFormat="1" ht="25.15" customHeight="1"/>
    <row r="964" s="178" customFormat="1" ht="25.15" customHeight="1"/>
    <row r="965" s="178" customFormat="1" ht="25.15" customHeight="1"/>
    <row r="966" s="178" customFormat="1" ht="25.15" customHeight="1"/>
    <row r="967" s="178" customFormat="1" ht="25.15" customHeight="1"/>
    <row r="968" s="178" customFormat="1" ht="25.15" customHeight="1"/>
    <row r="969" s="178" customFormat="1" ht="25.15" customHeight="1"/>
    <row r="970" s="178" customFormat="1" ht="25.15" customHeight="1"/>
    <row r="971" s="178" customFormat="1" ht="25.15" customHeight="1"/>
    <row r="972" s="178" customFormat="1" ht="25.15" customHeight="1"/>
    <row r="973" s="178" customFormat="1" ht="25.15" customHeight="1"/>
    <row r="974" s="178" customFormat="1" ht="25.15" customHeight="1"/>
    <row r="975" s="178" customFormat="1" ht="25.15" customHeight="1"/>
    <row r="976" s="178" customFormat="1" ht="25.15" customHeight="1"/>
    <row r="977" s="178" customFormat="1" ht="25.15" customHeight="1"/>
    <row r="978" s="178" customFormat="1" ht="25.15" customHeight="1"/>
    <row r="979" s="178" customFormat="1" ht="25.15" customHeight="1"/>
    <row r="980" s="178" customFormat="1" ht="25.15" customHeight="1"/>
    <row r="981" s="178" customFormat="1" ht="25.15" customHeight="1"/>
    <row r="982" s="178" customFormat="1" ht="25.15" customHeight="1"/>
    <row r="983" s="178" customFormat="1" ht="25.15" customHeight="1"/>
    <row r="984" s="178" customFormat="1" ht="25.15" customHeight="1"/>
    <row r="985" s="178" customFormat="1" ht="25.15" customHeight="1"/>
    <row r="986" s="178" customFormat="1" ht="25.15" customHeight="1"/>
    <row r="987" s="178" customFormat="1" ht="25.15" customHeight="1"/>
    <row r="988" s="178" customFormat="1" ht="25.15" customHeight="1"/>
    <row r="989" s="178" customFormat="1" ht="25.15" customHeight="1"/>
    <row r="990" s="178" customFormat="1" ht="25.15" customHeight="1"/>
    <row r="991" s="178" customFormat="1" ht="25.15" customHeight="1"/>
    <row r="992" s="178" customFormat="1" ht="25.15" customHeight="1"/>
    <row r="993" s="178" customFormat="1" ht="25.15" customHeight="1"/>
    <row r="994" s="178" customFormat="1" ht="25.15" customHeight="1"/>
    <row r="995" s="178" customFormat="1" ht="25.15" customHeight="1"/>
    <row r="996" s="178" customFormat="1" ht="25.15" customHeight="1"/>
    <row r="997" s="178" customFormat="1" ht="25.15" customHeight="1"/>
    <row r="998" s="178" customFormat="1" ht="25.15" customHeight="1"/>
    <row r="999" s="178" customFormat="1" ht="25.15" customHeight="1"/>
    <row r="1000" s="178" customFormat="1" ht="25.15" customHeight="1"/>
    <row r="1001" s="178" customFormat="1" ht="25.15" customHeight="1"/>
    <row r="1002" s="178" customFormat="1" ht="25.15" customHeight="1"/>
    <row r="1003" s="178" customFormat="1" ht="25.15" customHeight="1"/>
    <row r="1004" s="178" customFormat="1" ht="25.15" customHeight="1"/>
    <row r="1005" s="178" customFormat="1" ht="25.15" customHeight="1"/>
    <row r="1006" s="178" customFormat="1" ht="25.15" customHeight="1"/>
    <row r="1007" s="178" customFormat="1" ht="25.15" customHeight="1"/>
    <row r="1008" s="178" customFormat="1" ht="25.15" customHeight="1"/>
    <row r="1009" s="178" customFormat="1" ht="25.15" customHeight="1"/>
    <row r="1010" s="178" customFormat="1" ht="25.15" customHeight="1"/>
    <row r="1011" s="178" customFormat="1" ht="25.15" customHeight="1"/>
    <row r="1012" s="178" customFormat="1" ht="25.15" customHeight="1"/>
    <row r="1013" s="178" customFormat="1" ht="25.15" customHeight="1"/>
    <row r="1014" s="178" customFormat="1" ht="25.15" customHeight="1"/>
    <row r="1015" s="178" customFormat="1" ht="25.15" customHeight="1"/>
    <row r="1016" s="178" customFormat="1" ht="25.15" customHeight="1"/>
    <row r="1017" s="178" customFormat="1" ht="25.15" customHeight="1"/>
    <row r="1018" s="178" customFormat="1" ht="25.15" customHeight="1"/>
    <row r="1019" s="178" customFormat="1" ht="25.15" customHeight="1"/>
    <row r="1020" s="178" customFormat="1" ht="25.15" customHeight="1"/>
    <row r="1021" s="178" customFormat="1" ht="25.15" customHeight="1"/>
    <row r="1022" s="178" customFormat="1" ht="25.15" customHeight="1"/>
    <row r="1023" s="178" customFormat="1" ht="25.15" customHeight="1"/>
    <row r="1024" s="178" customFormat="1" ht="25.15" customHeight="1"/>
    <row r="1025" s="178" customFormat="1" ht="25.15" customHeight="1"/>
    <row r="1026" s="178" customFormat="1" ht="25.15" customHeight="1"/>
    <row r="1027" s="178" customFormat="1" ht="25.15" customHeight="1"/>
    <row r="1028" s="178" customFormat="1" ht="25.15" customHeight="1"/>
    <row r="1029" s="178" customFormat="1" ht="24.95" customHeight="1"/>
    <row r="1030" s="178" customFormat="1" ht="24.95" customHeight="1"/>
    <row r="1031" s="178" customFormat="1" ht="24.95" customHeight="1"/>
    <row r="1032" s="178" customFormat="1" ht="24.95" customHeight="1"/>
    <row r="1033" s="178" customFormat="1" ht="24.95" customHeight="1"/>
    <row r="1034" s="178" customFormat="1" ht="24.95" customHeight="1"/>
    <row r="1035" s="178" customFormat="1" ht="24.95" customHeight="1"/>
    <row r="1036" s="178" customFormat="1" ht="24.95" customHeight="1"/>
    <row r="1037" s="178" customFormat="1" ht="24.95" customHeight="1"/>
    <row r="1038" s="178" customFormat="1" ht="24.95" customHeight="1"/>
    <row r="1039" s="178" customFormat="1" ht="24.95" customHeight="1"/>
    <row r="1040" s="178" customFormat="1" ht="24.95" customHeight="1"/>
    <row r="1041" s="178" customFormat="1" ht="24.95" customHeight="1"/>
    <row r="1042" s="178" customFormat="1" ht="24.95" customHeight="1"/>
    <row r="1043" s="178" customFormat="1" ht="24.95" customHeight="1"/>
    <row r="1044" s="178" customFormat="1" ht="24.95" customHeight="1"/>
    <row r="1045" s="178" customFormat="1" ht="24.95" customHeight="1"/>
    <row r="1046" s="178" customFormat="1" ht="24.95" customHeight="1"/>
    <row r="1047" s="178" customFormat="1" ht="24.95" customHeight="1"/>
    <row r="1048" s="178" customFormat="1" ht="24.95" customHeight="1"/>
    <row r="1049" s="178" customFormat="1" ht="24.95" customHeight="1"/>
    <row r="1050" s="178" customFormat="1" ht="24.95" customHeight="1"/>
    <row r="1051" s="178" customFormat="1" ht="24.95" customHeight="1"/>
    <row r="1052" s="178" customFormat="1" ht="24.95" customHeight="1"/>
    <row r="1053" s="178" customFormat="1" ht="24.95" customHeight="1"/>
    <row r="1054" s="178" customFormat="1" ht="24.95" customHeight="1"/>
    <row r="1055" s="178" customFormat="1" ht="24.95" customHeight="1"/>
    <row r="1056" s="178" customFormat="1" ht="24.95" customHeight="1"/>
    <row r="1057" s="178" customFormat="1" ht="24.95" customHeight="1"/>
    <row r="1058" s="178" customFormat="1" ht="24.95" customHeight="1"/>
    <row r="1059" s="178" customFormat="1" ht="24.95" customHeight="1"/>
    <row r="1060" s="178" customFormat="1" ht="24.95" customHeight="1"/>
    <row r="1061" s="178" customFormat="1" ht="24.95" customHeight="1"/>
    <row r="1062" s="178" customFormat="1" ht="24.95" customHeight="1"/>
    <row r="1063" s="178" customFormat="1" ht="24.95" customHeight="1"/>
    <row r="1064" s="178" customFormat="1" ht="24.95" customHeight="1"/>
    <row r="1065" s="178" customFormat="1" ht="24.95" customHeight="1"/>
    <row r="1066" s="178" customFormat="1" ht="24.95" customHeight="1"/>
    <row r="1067" s="178" customFormat="1" ht="24.95" customHeight="1"/>
    <row r="1068" s="178" customFormat="1" ht="24.95" customHeight="1"/>
    <row r="1069" s="178" customFormat="1" ht="24.95" customHeight="1"/>
    <row r="1070" s="178" customFormat="1" ht="24.95" customHeight="1"/>
    <row r="1071" s="178" customFormat="1" ht="24.95" customHeight="1"/>
    <row r="1072" s="178" customFormat="1" ht="24.95" customHeight="1"/>
    <row r="1073" s="178" customFormat="1" ht="24.95" customHeight="1"/>
    <row r="1074" s="178" customFormat="1" ht="24.95" customHeight="1"/>
    <row r="1075" s="178" customFormat="1" ht="24.95" customHeight="1"/>
    <row r="1076" s="178" customFormat="1" ht="24.95" customHeight="1"/>
    <row r="1077" s="178" customFormat="1" ht="24.95" customHeight="1"/>
    <row r="1078" s="178" customFormat="1" ht="24.95" customHeight="1"/>
    <row r="1079" s="178" customFormat="1" ht="24.95" customHeight="1"/>
    <row r="1080" s="178" customFormat="1" ht="24.95" customHeight="1"/>
    <row r="1081" s="178" customFormat="1" ht="24.95" customHeight="1"/>
    <row r="1082" s="178" customFormat="1" ht="24.95" customHeight="1"/>
    <row r="1083" s="178" customFormat="1" ht="24.95" customHeight="1"/>
    <row r="1084" s="178" customFormat="1" ht="24.95" customHeight="1"/>
    <row r="1085" s="178" customFormat="1" ht="24.95" customHeight="1"/>
    <row r="1086" s="178" customFormat="1" ht="24.95" customHeight="1"/>
    <row r="1087" s="178" customFormat="1" ht="24.95" customHeight="1"/>
    <row r="1088" s="178" customFormat="1" ht="24.95" customHeight="1"/>
    <row r="1089" s="178" customFormat="1" ht="24.95" customHeight="1"/>
    <row r="1090" s="178" customFormat="1" ht="24.95" customHeight="1"/>
    <row r="1091" s="178" customFormat="1" ht="24.95" customHeight="1"/>
    <row r="1092" s="178" customFormat="1" ht="24.95" customHeight="1"/>
    <row r="1093" s="178" customFormat="1" ht="24.95" customHeight="1"/>
    <row r="1094" s="178" customFormat="1" ht="24.95" customHeight="1"/>
    <row r="1095" s="178" customFormat="1" ht="24.95" customHeight="1"/>
    <row r="1096" s="178" customFormat="1" ht="24.95" customHeight="1"/>
    <row r="1097" s="178" customFormat="1" ht="24.95" customHeight="1"/>
    <row r="1098" s="178" customFormat="1" ht="24.95" customHeight="1"/>
    <row r="1099" s="178" customFormat="1" ht="24.95" customHeight="1"/>
    <row r="1100" s="178" customFormat="1" ht="24.95" customHeight="1"/>
    <row r="1101" s="178" customFormat="1" ht="24.95" customHeight="1"/>
    <row r="1102" s="178" customFormat="1" ht="24.95" customHeight="1"/>
    <row r="1103" s="178" customFormat="1" ht="24.95" customHeight="1"/>
    <row r="1104" s="178" customFormat="1" ht="24.95" customHeight="1"/>
    <row r="1105" s="178" customFormat="1" ht="24.95" customHeight="1"/>
    <row r="1106" s="178" customFormat="1" ht="24.95" customHeight="1"/>
    <row r="1107" s="178" customFormat="1" ht="24.95" customHeight="1"/>
    <row r="1108" s="178" customFormat="1" ht="24.95" customHeight="1"/>
    <row r="1109" s="178" customFormat="1" ht="24.95" customHeight="1"/>
    <row r="1110" s="178" customFormat="1" ht="24.95" customHeight="1"/>
    <row r="1111" s="178" customFormat="1" ht="24.95" customHeight="1"/>
    <row r="1112" s="178" customFormat="1" ht="24.95" customHeight="1"/>
    <row r="1113" s="178" customFormat="1" ht="24.95" customHeight="1"/>
    <row r="1114" s="178" customFormat="1" ht="24.95" customHeight="1"/>
    <row r="1115" s="178" customFormat="1" ht="24.95" customHeight="1"/>
    <row r="1116" s="178" customFormat="1" ht="24.95" customHeight="1"/>
    <row r="1117" s="178" customFormat="1" ht="24.95" customHeight="1"/>
    <row r="1118" s="178" customFormat="1" ht="24.95" customHeight="1"/>
    <row r="1119" s="178" customFormat="1" ht="24.95" customHeight="1"/>
    <row r="1120" s="178" customFormat="1" ht="24.95" customHeight="1"/>
    <row r="1121" s="178" customFormat="1" ht="24.95" customHeight="1"/>
    <row r="1122" s="178" customFormat="1" ht="24.95" customHeight="1"/>
    <row r="1123" s="178" customFormat="1" ht="24.95" customHeight="1"/>
    <row r="1124" s="178" customFormat="1" ht="24.95" customHeight="1"/>
    <row r="1125" s="178" customFormat="1" ht="24.95" customHeight="1"/>
    <row r="1126" s="178" customFormat="1" ht="24.95" customHeight="1"/>
    <row r="1127" s="178" customFormat="1" ht="24.95" customHeight="1"/>
    <row r="1128" s="178" customFormat="1" ht="24.95" customHeight="1"/>
    <row r="1129" s="178" customFormat="1" ht="24.95" customHeight="1"/>
    <row r="1130" s="178" customFormat="1" ht="24.95" customHeight="1"/>
    <row r="1131" s="178" customFormat="1" ht="24.95" customHeight="1"/>
    <row r="1132" s="178" customFormat="1" ht="24.95" customHeight="1"/>
    <row r="1133" s="178" customFormat="1" ht="24.95" customHeight="1"/>
    <row r="1134" s="178" customFormat="1" ht="24.95" customHeight="1"/>
    <row r="1135" s="178" customFormat="1" ht="24.95" customHeight="1"/>
    <row r="1136" s="178" customFormat="1" ht="24.95" customHeight="1"/>
    <row r="1137" s="178" customFormat="1" ht="24.95" customHeight="1"/>
    <row r="1138" s="178" customFormat="1" ht="24.95" customHeight="1"/>
    <row r="1139" s="178" customFormat="1" ht="24.95" customHeight="1"/>
    <row r="1140" s="178" customFormat="1" ht="24.95" customHeight="1"/>
    <row r="1141" s="178" customFormat="1" ht="24.95" customHeight="1"/>
    <row r="1142" s="178" customFormat="1" ht="24.95" customHeight="1"/>
    <row r="1143" s="178" customFormat="1" ht="24.95" customHeight="1"/>
    <row r="1144" s="178" customFormat="1" ht="24.95" customHeight="1"/>
    <row r="1145" s="178" customFormat="1" ht="24.95" customHeight="1"/>
    <row r="1146" s="178" customFormat="1" ht="24.95" customHeight="1"/>
    <row r="1147" s="178" customFormat="1" ht="24.95" customHeight="1"/>
    <row r="1148" s="178" customFormat="1" ht="24.95" customHeight="1"/>
    <row r="1149" s="178" customFormat="1" ht="24.95" customHeight="1"/>
    <row r="1150" s="178" customFormat="1" ht="24.95" customHeight="1"/>
    <row r="1151" s="178" customFormat="1" ht="24.95" customHeight="1"/>
    <row r="1152" s="178" customFormat="1" ht="24.95" customHeight="1"/>
    <row r="1153" s="178" customFormat="1" ht="24.95" customHeight="1"/>
    <row r="1154" s="178" customFormat="1" ht="24.95" customHeight="1"/>
    <row r="1155" s="178" customFormat="1" ht="24.95" customHeight="1"/>
    <row r="1156" s="178" customFormat="1" ht="24.95" customHeight="1"/>
    <row r="1157" s="178" customFormat="1" ht="24.95" customHeight="1"/>
    <row r="1158" s="178" customFormat="1" ht="24.95" customHeight="1"/>
    <row r="1159" s="178" customFormat="1" ht="24.95" customHeight="1"/>
    <row r="1160" s="178" customFormat="1" ht="24.95" customHeight="1"/>
    <row r="1161" s="178" customFormat="1" ht="24.95" customHeight="1"/>
    <row r="1162" s="178" customFormat="1" ht="24.95" customHeight="1"/>
    <row r="1163" s="178" customFormat="1" ht="24.95" customHeight="1"/>
    <row r="1164" s="178" customFormat="1" ht="24.95" customHeight="1"/>
    <row r="1165" s="178" customFormat="1" ht="24.95" customHeight="1"/>
    <row r="1166" s="178" customFormat="1" ht="24.95" customHeight="1"/>
    <row r="1167" s="178" customFormat="1" ht="24.95" customHeight="1"/>
    <row r="1168" s="178" customFormat="1" ht="24.95" customHeight="1"/>
    <row r="1169" s="178" customFormat="1" ht="24.95" customHeight="1"/>
    <row r="1170" s="178" customFormat="1" ht="24.95" customHeight="1"/>
    <row r="1171" s="178" customFormat="1" ht="24.95" customHeight="1"/>
    <row r="1172" s="178" customFormat="1" ht="24.95" customHeight="1"/>
    <row r="1173" s="178" customFormat="1" ht="24.95" customHeight="1"/>
    <row r="1174" s="178" customFormat="1" ht="24.95" customHeight="1"/>
    <row r="1175" s="178" customFormat="1" ht="24.95" customHeight="1"/>
    <row r="1176" s="178" customFormat="1" ht="24.95" customHeight="1"/>
    <row r="1177" s="178" customFormat="1" ht="24.95" customHeight="1"/>
    <row r="1178" s="178" customFormat="1" ht="24.95" customHeight="1"/>
    <row r="1179" s="178" customFormat="1" ht="24.95" customHeight="1"/>
    <row r="1180" s="178" customFormat="1" ht="24.95" customHeight="1"/>
    <row r="1181" s="178" customFormat="1" ht="24.95" customHeight="1"/>
    <row r="1182" s="178" customFormat="1" ht="24.95" customHeight="1"/>
    <row r="1183" s="178" customFormat="1" ht="24.95" customHeight="1"/>
    <row r="1184" s="178" customFormat="1" ht="24.95" customHeight="1"/>
    <row r="1185" s="178" customFormat="1" ht="24.95" customHeight="1"/>
    <row r="1186" s="178" customFormat="1" ht="24.95" customHeight="1"/>
    <row r="1187" s="178" customFormat="1" ht="24.95" customHeight="1"/>
    <row r="1188" s="178" customFormat="1" ht="24.95" customHeight="1"/>
    <row r="1189" s="178" customFormat="1" ht="24.95" customHeight="1"/>
    <row r="1190" s="178" customFormat="1" ht="24.95" customHeight="1"/>
    <row r="1191" s="178" customFormat="1" ht="24.95" customHeight="1"/>
    <row r="1192" s="178" customFormat="1" ht="24.95" customHeight="1"/>
    <row r="1193" s="178" customFormat="1" ht="24.95" customHeight="1"/>
    <row r="1194" s="178" customFormat="1" ht="24.95" customHeight="1"/>
    <row r="1195" s="178" customFormat="1" ht="24.95" customHeight="1"/>
    <row r="1196" s="178" customFormat="1" ht="24.95" customHeight="1"/>
    <row r="1197" s="178" customFormat="1" ht="24.95" customHeight="1"/>
    <row r="1198" s="178" customFormat="1" ht="24.95" customHeight="1"/>
    <row r="1199" s="178" customFormat="1" ht="24.95" customHeight="1"/>
    <row r="1200" s="178" customFormat="1" ht="24.95" customHeight="1"/>
    <row r="1201" s="178" customFormat="1" ht="24.95" customHeight="1"/>
    <row r="1202" s="178" customFormat="1" ht="24.95" customHeight="1"/>
    <row r="1203" s="178" customFormat="1" ht="24.95" customHeight="1"/>
    <row r="1204" s="178" customFormat="1" ht="24.95" customHeight="1"/>
    <row r="1205" s="178" customFormat="1" ht="24.95" customHeight="1"/>
    <row r="1206" s="178" customFormat="1" ht="24.95" customHeight="1"/>
    <row r="1207" s="178" customFormat="1" ht="24.95" customHeight="1"/>
    <row r="1208" s="178" customFormat="1" ht="24.95" customHeight="1"/>
    <row r="1209" s="178" customFormat="1" ht="24.95" customHeight="1"/>
    <row r="1210" s="178" customFormat="1" ht="24.95" customHeight="1"/>
    <row r="1211" s="178" customFormat="1" ht="24.95" customHeight="1"/>
    <row r="1212" s="178" customFormat="1" ht="24.95" customHeight="1"/>
    <row r="1213" s="178" customFormat="1" ht="24.95" customHeight="1"/>
    <row r="1214" s="178" customFormat="1" ht="24.95" customHeight="1"/>
    <row r="1215" s="178" customFormat="1" ht="24.95" customHeight="1"/>
    <row r="1216" s="178" customFormat="1" ht="24.95" customHeight="1"/>
    <row r="1217" s="178" customFormat="1" ht="24.95" customHeight="1"/>
    <row r="1218" s="178" customFormat="1" ht="24.95" customHeight="1"/>
    <row r="1219" s="178" customFormat="1" ht="24.95" customHeight="1"/>
    <row r="1220" s="178" customFormat="1" ht="24.95" customHeight="1"/>
    <row r="1221" s="178" customFormat="1" ht="24.95" customHeight="1"/>
    <row r="1222" s="178" customFormat="1" ht="24.95" customHeight="1"/>
    <row r="1223" s="178" customFormat="1" ht="24.95" customHeight="1"/>
    <row r="1224" s="178" customFormat="1" ht="24.95" customHeight="1"/>
    <row r="1225" s="178" customFormat="1" ht="24.95" customHeight="1"/>
    <row r="1226" s="178" customFormat="1" ht="24.95" customHeight="1"/>
    <row r="1227" s="178" customFormat="1" ht="24.95" customHeight="1"/>
    <row r="1228" s="178" customFormat="1" ht="24.95" customHeight="1"/>
    <row r="1229" s="178" customFormat="1" ht="24.95" customHeight="1"/>
    <row r="1230" s="178" customFormat="1" ht="24.95" customHeight="1"/>
    <row r="1231" s="178" customFormat="1" ht="24.95" customHeight="1"/>
    <row r="1232" s="178" customFormat="1" ht="24.95" customHeight="1"/>
    <row r="1233" s="178" customFormat="1" ht="24.95" customHeight="1"/>
    <row r="1234" s="178" customFormat="1" ht="24.95" customHeight="1"/>
    <row r="1235" s="178" customFormat="1" ht="24.95" customHeight="1"/>
    <row r="1236" s="178" customFormat="1" ht="24.95" customHeight="1"/>
    <row r="1237" s="178" customFormat="1" ht="24.95" customHeight="1"/>
    <row r="1238" s="178" customFormat="1" ht="24.95" customHeight="1"/>
    <row r="1239" s="178" customFormat="1" ht="24.95" customHeight="1"/>
    <row r="1240" s="178" customFormat="1" ht="24.95" customHeight="1"/>
    <row r="1241" s="178" customFormat="1" ht="24.95" customHeight="1"/>
    <row r="1242" s="178" customFormat="1" ht="24.95" customHeight="1"/>
    <row r="1243" s="178" customFormat="1" ht="24.95" customHeight="1"/>
    <row r="1244" s="178" customFormat="1" ht="24.95" customHeight="1"/>
    <row r="1245" s="178" customFormat="1" ht="24.95" customHeight="1"/>
    <row r="1246" s="178" customFormat="1" ht="24.95" customHeight="1"/>
    <row r="1247" s="178" customFormat="1" ht="24.95" customHeight="1"/>
    <row r="1248" s="178" customFormat="1" ht="24.95" customHeight="1"/>
    <row r="1249" s="178" customFormat="1" ht="24.95" customHeight="1"/>
    <row r="1250" s="178" customFormat="1" ht="24.95" customHeight="1"/>
    <row r="1251" s="178" customFormat="1" ht="24.95" customHeight="1"/>
    <row r="1252" s="178" customFormat="1" ht="24.95" customHeight="1"/>
    <row r="1253" s="178" customFormat="1" ht="24.95" customHeight="1"/>
    <row r="1254" s="178" customFormat="1" ht="24.95" customHeight="1"/>
    <row r="1255" s="178" customFormat="1" ht="24.95" customHeight="1"/>
    <row r="1256" s="178" customFormat="1" ht="24.95" customHeight="1"/>
    <row r="1257" s="178" customFormat="1" ht="24.95" customHeight="1"/>
    <row r="1258" s="178" customFormat="1" ht="24.95" customHeight="1"/>
    <row r="1259" s="178" customFormat="1" ht="24.95" customHeight="1"/>
    <row r="1260" s="178" customFormat="1" ht="24.95" customHeight="1"/>
    <row r="1261" s="178" customFormat="1" ht="24.95" customHeight="1"/>
    <row r="1262" s="178" customFormat="1" ht="24.95" customHeight="1"/>
    <row r="1263" s="178" customFormat="1" ht="24.95" customHeight="1"/>
    <row r="1264" s="178" customFormat="1" ht="24.95" customHeight="1"/>
    <row r="1265" s="178" customFormat="1" ht="24.95" customHeight="1"/>
    <row r="1266" s="178" customFormat="1" ht="24.95" customHeight="1"/>
    <row r="1267" s="178" customFormat="1" ht="24.95" customHeight="1"/>
    <row r="1268" s="178" customFormat="1" ht="24.95" customHeight="1"/>
    <row r="1269" s="178" customFormat="1" ht="24.95" customHeight="1"/>
    <row r="1270" s="178" customFormat="1" ht="24.95" customHeight="1"/>
    <row r="1271" s="178" customFormat="1" ht="24.95" customHeight="1"/>
    <row r="1272" s="178" customFormat="1" ht="24.95" customHeight="1"/>
    <row r="1273" s="178" customFormat="1" ht="24.95" customHeight="1"/>
    <row r="1274" s="178" customFormat="1" ht="24.95" customHeight="1"/>
    <row r="1275" s="178" customFormat="1" ht="24.95" customHeight="1"/>
    <row r="1276" s="178" customFormat="1" ht="24.95" customHeight="1"/>
    <row r="1277" s="178" customFormat="1" ht="24.95" customHeight="1"/>
    <row r="1278" s="178" customFormat="1" ht="24.95" customHeight="1"/>
    <row r="1279" s="178" customFormat="1" ht="24.95" customHeight="1"/>
    <row r="1280" s="178" customFormat="1" ht="24.95" customHeight="1"/>
    <row r="1281" s="178" customFormat="1" ht="24.95" customHeight="1"/>
    <row r="1282" s="178" customFormat="1" ht="24.95" customHeight="1"/>
    <row r="1283" s="178" customFormat="1" ht="24.95" customHeight="1"/>
    <row r="1284" s="178" customFormat="1" ht="24.95" customHeight="1"/>
    <row r="1285" s="178" customFormat="1" ht="24.95" customHeight="1"/>
    <row r="1286" s="178" customFormat="1" ht="24.95" customHeight="1"/>
    <row r="1287" s="178" customFormat="1" ht="24.95" customHeight="1"/>
    <row r="1288" s="178" customFormat="1" ht="24.95" customHeight="1"/>
    <row r="1289" s="178" customFormat="1" ht="24.95" customHeight="1"/>
    <row r="1290" s="178" customFormat="1" ht="24.95" customHeight="1"/>
    <row r="1291" s="178" customFormat="1" ht="24.95" customHeight="1"/>
    <row r="1292" s="178" customFormat="1" ht="24.95" customHeight="1"/>
    <row r="1293" s="178" customFormat="1" ht="24.95" customHeight="1"/>
    <row r="1294" s="178" customFormat="1" ht="24.95" customHeight="1"/>
    <row r="1295" s="178" customFormat="1" ht="24.95" customHeight="1"/>
    <row r="1296" s="178" customFormat="1" ht="24.95" customHeight="1"/>
    <row r="1297" s="178" customFormat="1" ht="24.95" customHeight="1"/>
    <row r="1298" s="178" customFormat="1" ht="24.95" customHeight="1"/>
    <row r="1299" s="178" customFormat="1" ht="24.95" customHeight="1"/>
    <row r="1300" s="178" customFormat="1" ht="24.95" customHeight="1"/>
    <row r="1301" s="178" customFormat="1" ht="24.95" customHeight="1"/>
    <row r="1302" s="178" customFormat="1" ht="24.95" customHeight="1"/>
    <row r="1303" s="178" customFormat="1" ht="24.95" customHeight="1"/>
    <row r="1304" s="178" customFormat="1" ht="24.95" customHeight="1"/>
    <row r="1305" s="178" customFormat="1" ht="24.95" customHeight="1"/>
    <row r="1306" s="178" customFormat="1" ht="24.95" customHeight="1"/>
    <row r="1307" s="178" customFormat="1" ht="24.95" customHeight="1"/>
    <row r="1308" s="178" customFormat="1" ht="24.95" customHeight="1"/>
    <row r="1309" s="178" customFormat="1" ht="24.95" customHeight="1"/>
    <row r="1310" s="178" customFormat="1" ht="24.95" customHeight="1"/>
    <row r="1311" s="178" customFormat="1" ht="24.95" customHeight="1"/>
    <row r="1312" s="178" customFormat="1" ht="24.95" customHeight="1"/>
    <row r="1313" s="178" customFormat="1" ht="24.95" customHeight="1"/>
    <row r="1314" s="178" customFormat="1" ht="24.95" customHeight="1"/>
    <row r="1315" s="178" customFormat="1" ht="24.95" customHeight="1"/>
    <row r="1316" s="178" customFormat="1" ht="24.95" customHeight="1"/>
    <row r="1317" s="178" customFormat="1" ht="24.95" customHeight="1"/>
    <row r="1318" s="178" customFormat="1" ht="24.95" customHeight="1"/>
    <row r="1319" s="178" customFormat="1" ht="24.95" customHeight="1"/>
    <row r="1320" s="178" customFormat="1" ht="24.95" customHeight="1"/>
    <row r="1321" s="178" customFormat="1" ht="24.95" customHeight="1"/>
    <row r="1322" s="178" customFormat="1" ht="24.95" customHeight="1"/>
    <row r="1323" s="178" customFormat="1" ht="24.95" customHeight="1"/>
    <row r="1324" s="178" customFormat="1" ht="24.95" customHeight="1"/>
    <row r="1325" s="178" customFormat="1" ht="24.95" customHeight="1"/>
    <row r="1326" s="178" customFormat="1" ht="24.95" customHeight="1"/>
    <row r="1327" s="178" customFormat="1" ht="24.95" customHeight="1"/>
    <row r="1328" s="178" customFormat="1" ht="24.95" customHeight="1"/>
    <row r="1329" s="178" customFormat="1" ht="24.95" customHeight="1"/>
    <row r="1330" s="178" customFormat="1" ht="24.95" customHeight="1"/>
    <row r="1331" s="178" customFormat="1" ht="24.95" customHeight="1"/>
    <row r="1332" s="178" customFormat="1" ht="24.95" customHeight="1"/>
    <row r="1333" s="178" customFormat="1" ht="24.95" customHeight="1"/>
    <row r="1334" s="178" customFormat="1" ht="24.95" customHeight="1"/>
    <row r="1335" s="178" customFormat="1" ht="24.95" customHeight="1"/>
    <row r="1336" s="178" customFormat="1" ht="24.95" customHeight="1"/>
    <row r="1337" s="178" customFormat="1" ht="24.95" customHeight="1"/>
    <row r="1338" s="178" customFormat="1" ht="24.95" customHeight="1"/>
    <row r="1339" s="178" customFormat="1" ht="24.95" customHeight="1"/>
    <row r="1340" s="178" customFormat="1" ht="24.95" customHeight="1"/>
    <row r="1341" s="178" customFormat="1" ht="24.95" customHeight="1"/>
    <row r="1342" s="178" customFormat="1" ht="24.95" customHeight="1"/>
    <row r="1343" s="178" customFormat="1" ht="24.95" customHeight="1"/>
    <row r="1344" s="178" customFormat="1" ht="24.95" customHeight="1"/>
    <row r="1345" s="178" customFormat="1" ht="24.95" customHeight="1"/>
    <row r="1346" s="178" customFormat="1" ht="24.95" customHeight="1"/>
    <row r="1347" s="178" customFormat="1" ht="24.95" customHeight="1"/>
    <row r="1348" s="178" customFormat="1" ht="24.95" customHeight="1"/>
    <row r="1349" s="178" customFormat="1" ht="24.95" customHeight="1"/>
    <row r="1350" s="178" customFormat="1" ht="24.95" customHeight="1"/>
    <row r="1351" s="178" customFormat="1" ht="24.95" customHeight="1"/>
    <row r="1352" s="178" customFormat="1" ht="24.95" customHeight="1"/>
    <row r="1353" s="178" customFormat="1" ht="24.95" customHeight="1"/>
    <row r="1354" s="178" customFormat="1" ht="24.95" customHeight="1"/>
    <row r="1355" s="178" customFormat="1" ht="24.95" customHeight="1"/>
    <row r="1356" s="178" customFormat="1" ht="24.95" customHeight="1"/>
    <row r="1357" s="178" customFormat="1" ht="24.95" customHeight="1"/>
    <row r="1358" s="178" customFormat="1" ht="24.95" customHeight="1"/>
    <row r="1359" s="178" customFormat="1" ht="24.95" customHeight="1"/>
    <row r="1360" s="178" customFormat="1" ht="24.95" customHeight="1"/>
    <row r="1361" s="178" customFormat="1" ht="24.95" customHeight="1"/>
    <row r="1362" s="178" customFormat="1" ht="24.95" customHeight="1"/>
    <row r="1363" s="178" customFormat="1" ht="24.95" customHeight="1"/>
    <row r="1364" s="178" customFormat="1" ht="24.95" customHeight="1"/>
    <row r="1365" s="178" customFormat="1" ht="24.95" customHeight="1"/>
    <row r="1366" s="178" customFormat="1" ht="24.95" customHeight="1"/>
    <row r="1367" s="178" customFormat="1" ht="24.95" customHeight="1"/>
    <row r="1368" s="178" customFormat="1" ht="24.95" customHeight="1"/>
    <row r="1369" s="178" customFormat="1" ht="24.95" customHeight="1"/>
    <row r="1370" s="178" customFormat="1" ht="24.95" customHeight="1"/>
    <row r="1371" s="178" customFormat="1" ht="24.95" customHeight="1"/>
    <row r="1372" s="178" customFormat="1" ht="24.95" customHeight="1"/>
    <row r="1373" s="178" customFormat="1" ht="24.95" customHeight="1"/>
    <row r="1374" s="178" customFormat="1" ht="24.95" customHeight="1"/>
    <row r="1375" s="178" customFormat="1" ht="24.95" customHeight="1"/>
    <row r="1376" s="178" customFormat="1" ht="24.95" customHeight="1"/>
    <row r="1377" s="178" customFormat="1" ht="24.95" customHeight="1"/>
    <row r="1378" s="178" customFormat="1" ht="24.95" customHeight="1"/>
    <row r="1379" s="178" customFormat="1" ht="24.95" customHeight="1"/>
    <row r="1380" s="178" customFormat="1" ht="24.95" customHeight="1"/>
    <row r="1381" s="178" customFormat="1" ht="24.95" customHeight="1"/>
    <row r="1382" s="178" customFormat="1" ht="24.95" customHeight="1"/>
    <row r="1383" s="178" customFormat="1" ht="24.95" customHeight="1"/>
    <row r="1384" s="178" customFormat="1" ht="24.95" customHeight="1"/>
    <row r="1385" s="178" customFormat="1" ht="24.95" customHeight="1"/>
    <row r="1386" s="178" customFormat="1" ht="24.95" customHeight="1"/>
    <row r="1387" s="178" customFormat="1" ht="24.95" customHeight="1"/>
    <row r="1388" s="178" customFormat="1" ht="24.95" customHeight="1"/>
    <row r="1389" s="178" customFormat="1" ht="24.95" customHeight="1"/>
    <row r="1390" s="178" customFormat="1" ht="24.95" customHeight="1"/>
    <row r="1391" s="178" customFormat="1" ht="24.95" customHeight="1"/>
    <row r="1392" s="178" customFormat="1" ht="24.95" customHeight="1"/>
    <row r="1393" s="178" customFormat="1" ht="24.95" customHeight="1"/>
    <row r="1394" s="178" customFormat="1" ht="24.95" customHeight="1"/>
    <row r="1395" s="178" customFormat="1" ht="24.95" customHeight="1"/>
    <row r="1396" s="178" customFormat="1" ht="24.95" customHeight="1"/>
    <row r="1397" s="178" customFormat="1" ht="24.95" customHeight="1"/>
    <row r="1398" s="178" customFormat="1" ht="24.95" customHeight="1"/>
    <row r="1399" s="178" customFormat="1" ht="24.95" customHeight="1"/>
    <row r="1400" s="178" customFormat="1" ht="24.95" customHeight="1"/>
    <row r="1401" s="178" customFormat="1" ht="24.95" customHeight="1"/>
    <row r="1402" s="178" customFormat="1" ht="24.95" customHeight="1"/>
    <row r="1403" s="178" customFormat="1" ht="24.95" customHeight="1"/>
    <row r="1404" s="178" customFormat="1" ht="24.95" customHeight="1"/>
    <row r="1405" s="178" customFormat="1" ht="24.95" customHeight="1"/>
    <row r="1406" s="178" customFormat="1" ht="24.95" customHeight="1"/>
    <row r="1407" s="178" customFormat="1" ht="24.95" customHeight="1"/>
    <row r="1408" s="178" customFormat="1" ht="24.95" customHeight="1"/>
    <row r="1409" s="178" customFormat="1" ht="24.95" customHeight="1"/>
    <row r="1410" s="178" customFormat="1" ht="24.95" customHeight="1"/>
    <row r="1411" s="178" customFormat="1" ht="24.95" customHeight="1"/>
    <row r="1412" s="178" customFormat="1" ht="24.95" customHeight="1"/>
    <row r="1413" s="178" customFormat="1" ht="24.95" customHeight="1"/>
    <row r="1414" s="178" customFormat="1" ht="24.95" customHeight="1"/>
    <row r="1415" s="178" customFormat="1" ht="24.95" customHeight="1"/>
    <row r="1416" s="178" customFormat="1" ht="24.95" customHeight="1"/>
    <row r="1417" s="178" customFormat="1" ht="24.95" customHeight="1"/>
    <row r="1418" s="178" customFormat="1" ht="24.95" customHeight="1"/>
    <row r="1419" s="178" customFormat="1" ht="24.95" customHeight="1"/>
    <row r="1420" s="178" customFormat="1" ht="24.95" customHeight="1"/>
    <row r="1421" s="178" customFormat="1" ht="24.95" customHeight="1"/>
    <row r="1422" s="178" customFormat="1" ht="24.95" customHeight="1"/>
    <row r="1423" s="178" customFormat="1" ht="24.95" customHeight="1"/>
    <row r="1424" s="178" customFormat="1" ht="24.95" customHeight="1"/>
    <row r="1425" s="178" customFormat="1" ht="24.95" customHeight="1"/>
    <row r="1426" s="178" customFormat="1" ht="24.95" customHeight="1"/>
    <row r="1427" s="178" customFormat="1" ht="24.95" customHeight="1"/>
    <row r="1428" s="178" customFormat="1" ht="24.95" customHeight="1"/>
    <row r="1429" s="178" customFormat="1" ht="24.95" customHeight="1"/>
    <row r="1430" s="178" customFormat="1" ht="24.95" customHeight="1"/>
    <row r="1431" s="178" customFormat="1" ht="24.95" customHeight="1"/>
    <row r="1432" s="178" customFormat="1" ht="24.95" customHeight="1"/>
    <row r="1433" s="178" customFormat="1" ht="24.95" customHeight="1"/>
    <row r="1434" s="178" customFormat="1" ht="24.95" customHeight="1"/>
    <row r="1435" s="178" customFormat="1" ht="24.95" customHeight="1"/>
    <row r="1436" s="178" customFormat="1" ht="24.95" customHeight="1"/>
    <row r="1437" s="178" customFormat="1" ht="24.95" customHeight="1"/>
    <row r="1438" s="178" customFormat="1" ht="24.95" customHeight="1"/>
    <row r="1439" s="178" customFormat="1" ht="24.95" customHeight="1"/>
    <row r="1440" s="178" customFormat="1" ht="24.95" customHeight="1"/>
    <row r="1441" s="178" customFormat="1" ht="24.95" customHeight="1"/>
    <row r="1442" s="178" customFormat="1" ht="24.95" customHeight="1"/>
    <row r="1443" s="178" customFormat="1" ht="24.95" customHeight="1"/>
    <row r="1444" s="178" customFormat="1" ht="24.95" customHeight="1"/>
    <row r="1445" s="178" customFormat="1" ht="24.95" customHeight="1"/>
    <row r="1446" s="178" customFormat="1" ht="24.95" customHeight="1"/>
    <row r="1447" s="178" customFormat="1" ht="24.95" customHeight="1"/>
    <row r="1448" s="178" customFormat="1" ht="24.95" customHeight="1"/>
    <row r="1449" s="178" customFormat="1" ht="24.95" customHeight="1"/>
    <row r="1450" s="178" customFormat="1" ht="24.95" customHeight="1"/>
    <row r="1451" s="178" customFormat="1" ht="24.95" customHeight="1"/>
    <row r="1452" s="178" customFormat="1" ht="24.95" customHeight="1"/>
    <row r="1453" s="178" customFormat="1" ht="24.95" customHeight="1"/>
    <row r="1454" s="178" customFormat="1" ht="24.95" customHeight="1"/>
    <row r="1455" s="178" customFormat="1" ht="24.95" customHeight="1"/>
    <row r="1456" s="178" customFormat="1" ht="24.95" customHeight="1"/>
    <row r="1457" s="178" customFormat="1" ht="24.95" customHeight="1"/>
    <row r="1458" s="178" customFormat="1" ht="24.95" customHeight="1"/>
    <row r="1459" s="178" customFormat="1" ht="24.95" customHeight="1"/>
    <row r="1460" s="178" customFormat="1" ht="24.95" customHeight="1"/>
    <row r="1461" s="178" customFormat="1" ht="24.95" customHeight="1"/>
    <row r="1462" s="178" customFormat="1" ht="24.95" customHeight="1"/>
    <row r="1463" s="178" customFormat="1" ht="24.95" customHeight="1"/>
    <row r="1464" s="178" customFormat="1" ht="24.95" customHeight="1"/>
    <row r="1465" s="178" customFormat="1" ht="24.95" customHeight="1"/>
    <row r="1466" s="178" customFormat="1" ht="24.95" customHeight="1"/>
    <row r="1467" s="178" customFormat="1" ht="24.95" customHeight="1"/>
    <row r="1468" s="178" customFormat="1" ht="24.95" customHeight="1"/>
    <row r="1469" s="178" customFormat="1" ht="24.95" customHeight="1"/>
    <row r="1470" s="178" customFormat="1" ht="24.95" customHeight="1"/>
    <row r="1471" s="178" customFormat="1" ht="24.95" customHeight="1"/>
    <row r="1472" s="178" customFormat="1" ht="24.95" customHeight="1"/>
    <row r="1473" s="178" customFormat="1" ht="24.95" customHeight="1"/>
    <row r="1474" s="178" customFormat="1" ht="24.95" customHeight="1"/>
    <row r="1475" s="178" customFormat="1" ht="24.95" customHeight="1"/>
    <row r="1476" s="178" customFormat="1" ht="24.95" customHeight="1"/>
    <row r="1477" s="178" customFormat="1" ht="24.95" customHeight="1"/>
    <row r="1478" s="178" customFormat="1" ht="24.95" customHeight="1"/>
    <row r="1479" s="178" customFormat="1" ht="24.95" customHeight="1"/>
    <row r="1480" s="178" customFormat="1" ht="24.95" customHeight="1"/>
    <row r="1481" s="178" customFormat="1" ht="24.95" customHeight="1"/>
    <row r="1482" s="178" customFormat="1" ht="24.95" customHeight="1"/>
    <row r="1483" s="178" customFormat="1" ht="24.95" customHeight="1"/>
    <row r="1484" s="178" customFormat="1" ht="24.95" customHeight="1"/>
    <row r="1485" s="178" customFormat="1" ht="24.95" customHeight="1"/>
    <row r="1486" s="178" customFormat="1" ht="24.95" customHeight="1"/>
    <row r="1487" s="178" customFormat="1" ht="24.95" customHeight="1"/>
    <row r="1488" s="178" customFormat="1" ht="24.95" customHeight="1"/>
    <row r="1489" s="178" customFormat="1" ht="24.95" customHeight="1"/>
    <row r="1490" s="178" customFormat="1" ht="24.95" customHeight="1"/>
    <row r="1491" s="178" customFormat="1" ht="24.95" customHeight="1"/>
    <row r="1492" s="178" customFormat="1" ht="24.95" customHeight="1"/>
    <row r="1493" s="178" customFormat="1" ht="24.95" customHeight="1"/>
    <row r="1494" s="178" customFormat="1" ht="24.95" customHeight="1"/>
    <row r="1495" s="178" customFormat="1" ht="24.95" customHeight="1"/>
    <row r="1496" s="178" customFormat="1" ht="24.95" customHeight="1"/>
    <row r="1497" s="178" customFormat="1" ht="24.95" customHeight="1"/>
    <row r="1498" s="178" customFormat="1" ht="24.95" customHeight="1"/>
    <row r="1499" s="178" customFormat="1" ht="24.95" customHeight="1"/>
    <row r="1500" s="178" customFormat="1" ht="24.95" customHeight="1"/>
    <row r="1501" s="178" customFormat="1" ht="24.95" customHeight="1"/>
    <row r="1502" s="178" customFormat="1" ht="24.95" customHeight="1"/>
    <row r="1503" s="178" customFormat="1" ht="24.95" customHeight="1"/>
    <row r="1504" s="178" customFormat="1" ht="24.95" customHeight="1"/>
    <row r="1505" s="178" customFormat="1" ht="24.95" customHeight="1"/>
    <row r="1506" s="178" customFormat="1" ht="24.95" customHeight="1"/>
    <row r="1507" s="178" customFormat="1" ht="24.95" customHeight="1"/>
    <row r="1508" s="178" customFormat="1" ht="24.95" customHeight="1"/>
    <row r="1509" s="178" customFormat="1" ht="24.95" customHeight="1"/>
    <row r="1510" s="178" customFormat="1" ht="24.95" customHeight="1"/>
    <row r="1511" s="178" customFormat="1" ht="24.95" customHeight="1"/>
    <row r="1512" s="178" customFormat="1" ht="24.95" customHeight="1"/>
    <row r="1513" s="178" customFormat="1" ht="24.95" customHeight="1"/>
    <row r="1514" s="178" customFormat="1" ht="24.95" customHeight="1"/>
    <row r="1515" s="178" customFormat="1" ht="24.95" customHeight="1"/>
    <row r="1516" s="178" customFormat="1" ht="24.95" customHeight="1"/>
    <row r="1517" s="178" customFormat="1" ht="24.95" customHeight="1"/>
    <row r="1518" s="178" customFormat="1" ht="24.95" customHeight="1"/>
    <row r="1519" s="178" customFormat="1" ht="24.95" customHeight="1"/>
    <row r="1520" s="178" customFormat="1" ht="24.95" customHeight="1"/>
    <row r="1521" s="178" customFormat="1" ht="24.95" customHeight="1"/>
    <row r="1522" s="178" customFormat="1" ht="24.95" customHeight="1"/>
    <row r="1523" s="178" customFormat="1" ht="24.95" customHeight="1"/>
    <row r="1524" s="178" customFormat="1" ht="24.95" customHeight="1"/>
    <row r="1525" s="178" customFormat="1" ht="24.95" customHeight="1"/>
    <row r="1526" s="178" customFormat="1" ht="24.95" customHeight="1"/>
    <row r="1527" s="178" customFormat="1" ht="24.95" customHeight="1"/>
    <row r="1528" s="178" customFormat="1" ht="24.95" customHeight="1"/>
    <row r="1529" s="178" customFormat="1" ht="24.95" customHeight="1"/>
    <row r="1530" s="178" customFormat="1" ht="24.95" customHeight="1"/>
    <row r="1531" s="178" customFormat="1" ht="24.95" customHeight="1"/>
    <row r="1532" s="178" customFormat="1" ht="24.95" customHeight="1"/>
    <row r="1533" s="178" customFormat="1" ht="24.95" customHeight="1"/>
    <row r="1534" s="178" customFormat="1" ht="24.95" customHeight="1"/>
    <row r="1535" s="178" customFormat="1" ht="24.95" customHeight="1"/>
    <row r="1536" s="178" customFormat="1" ht="24.95" customHeight="1"/>
    <row r="1537" s="178" customFormat="1" ht="24.95" customHeight="1"/>
    <row r="1538" s="178" customFormat="1" ht="24.95" customHeight="1"/>
    <row r="1539" s="178" customFormat="1" ht="24.95" customHeight="1"/>
    <row r="1540" s="178" customFormat="1" ht="24.95" customHeight="1"/>
    <row r="1541" s="178" customFormat="1" ht="24.95" customHeight="1"/>
    <row r="1542" s="178" customFormat="1" ht="24.95" customHeight="1"/>
    <row r="1543" s="178" customFormat="1" ht="24.95" customHeight="1"/>
    <row r="1544" s="178" customFormat="1" ht="24.95" customHeight="1"/>
    <row r="1545" s="178" customFormat="1" ht="24.95" customHeight="1"/>
    <row r="1546" s="178" customFormat="1" ht="24.95" customHeight="1"/>
    <row r="1547" s="178" customFormat="1" ht="24.95" customHeight="1"/>
    <row r="1548" s="178" customFormat="1" ht="24.95" customHeight="1"/>
    <row r="1549" s="178" customFormat="1" ht="24.95" customHeight="1"/>
    <row r="1550" s="178" customFormat="1" ht="24.95" customHeight="1"/>
    <row r="1551" s="178" customFormat="1" ht="24.95" customHeight="1"/>
    <row r="1552" s="178" customFormat="1" ht="24.95" customHeight="1"/>
    <row r="1553" s="178" customFormat="1" ht="24.95" customHeight="1"/>
    <row r="1554" s="178" customFormat="1" ht="24.95" customHeight="1"/>
    <row r="1555" s="178" customFormat="1" ht="24.95" customHeight="1"/>
    <row r="1556" s="178" customFormat="1" ht="24.95" customHeight="1"/>
    <row r="1557" s="178" customFormat="1" ht="24.95" customHeight="1"/>
    <row r="1558" s="178" customFormat="1" ht="24.95" customHeight="1"/>
    <row r="1559" s="178" customFormat="1" ht="24.95" customHeight="1"/>
    <row r="1560" s="178" customFormat="1" ht="24.95" customHeight="1"/>
    <row r="1561" s="178" customFormat="1" ht="24.95" customHeight="1"/>
    <row r="1562" s="178" customFormat="1" ht="24.95" customHeight="1"/>
    <row r="1563" s="178" customFormat="1" ht="24.95" customHeight="1"/>
    <row r="1564" s="178" customFormat="1" ht="24.95" customHeight="1"/>
    <row r="1565" s="178" customFormat="1" ht="24.95" customHeight="1"/>
    <row r="1566" s="178" customFormat="1" ht="24.95" customHeight="1"/>
    <row r="1567" s="178" customFormat="1" ht="24.95" customHeight="1"/>
    <row r="1568" s="178" customFormat="1" ht="24.95" customHeight="1"/>
    <row r="1569" s="178" customFormat="1" ht="24.95" customHeight="1"/>
    <row r="1570" s="178" customFormat="1" ht="24.95" customHeight="1"/>
    <row r="1571" s="178" customFormat="1" ht="24.95" customHeight="1"/>
    <row r="1572" s="178" customFormat="1" ht="24.95" customHeight="1"/>
    <row r="1573" s="178" customFormat="1" ht="24.95" customHeight="1"/>
    <row r="1574" s="178" customFormat="1" ht="24.95" customHeight="1"/>
    <row r="1575" s="178" customFormat="1" ht="24.95" customHeight="1"/>
    <row r="1576" s="178" customFormat="1" ht="24.95" customHeight="1"/>
    <row r="1577" s="178" customFormat="1" ht="24.95" customHeight="1"/>
    <row r="1578" s="178" customFormat="1" ht="24.95" customHeight="1"/>
    <row r="1579" s="178" customFormat="1" ht="24.95" customHeight="1"/>
    <row r="1580" s="178" customFormat="1" ht="24.95" customHeight="1"/>
    <row r="1581" s="178" customFormat="1" ht="24.95" customHeight="1"/>
    <row r="1582" s="178" customFormat="1" ht="24.95" customHeight="1"/>
    <row r="1583" s="178" customFormat="1" ht="24.95" customHeight="1"/>
    <row r="1584" s="178" customFormat="1" ht="24.95" customHeight="1"/>
    <row r="1585" s="178" customFormat="1" ht="24.95" customHeight="1"/>
    <row r="1586" s="178" customFormat="1" ht="24.95" customHeight="1"/>
    <row r="1587" s="178" customFormat="1" ht="24.95" customHeight="1"/>
    <row r="1588" s="178" customFormat="1" ht="24.95" customHeight="1"/>
    <row r="1589" s="178" customFormat="1" ht="24.95" customHeight="1"/>
    <row r="1590" s="178" customFormat="1" ht="24.95" customHeight="1"/>
    <row r="1591" s="178" customFormat="1" ht="24.95" customHeight="1"/>
    <row r="1592" s="178" customFormat="1" ht="24.95" customHeight="1"/>
    <row r="1593" s="178" customFormat="1" ht="24.95" customHeight="1"/>
    <row r="1594" s="178" customFormat="1" ht="24.95" customHeight="1"/>
    <row r="1595" s="178" customFormat="1" ht="24.95" customHeight="1"/>
    <row r="1596" s="178" customFormat="1" ht="24.95" customHeight="1"/>
    <row r="1597" s="178" customFormat="1" ht="24.95" customHeight="1"/>
    <row r="1598" s="178" customFormat="1" ht="24.95" customHeight="1"/>
    <row r="1599" s="178" customFormat="1" ht="24.95" customHeight="1"/>
    <row r="1600" s="178" customFormat="1" ht="24.95" customHeight="1"/>
    <row r="1601" s="178" customFormat="1" ht="24.95" customHeight="1"/>
    <row r="1602" s="178" customFormat="1" ht="24.95" customHeight="1"/>
    <row r="1603" s="178" customFormat="1" ht="24.95" customHeight="1"/>
    <row r="1604" s="178" customFormat="1" ht="24.95" customHeight="1"/>
    <row r="1605" s="178" customFormat="1" ht="24.95" customHeight="1"/>
    <row r="1606" s="178" customFormat="1" ht="24.95" customHeight="1"/>
    <row r="1607" s="178" customFormat="1" ht="24.95" customHeight="1"/>
    <row r="1608" s="178" customFormat="1" ht="24.95" customHeight="1"/>
    <row r="1609" s="178" customFormat="1" ht="24.95" customHeight="1"/>
    <row r="1610" s="178" customFormat="1" ht="24.95" customHeight="1"/>
    <row r="1611" s="178" customFormat="1" ht="24.95" customHeight="1"/>
    <row r="1612" s="178" customFormat="1" ht="24.95" customHeight="1"/>
    <row r="1613" s="178" customFormat="1" ht="24.95" customHeight="1"/>
    <row r="1614" s="178" customFormat="1" ht="24.95" customHeight="1"/>
    <row r="1615" s="178" customFormat="1" ht="24.95" customHeight="1"/>
    <row r="1616" s="178" customFormat="1" ht="24.95" customHeight="1"/>
    <row r="1617" s="178" customFormat="1" ht="24.95" customHeight="1"/>
    <row r="1618" s="178" customFormat="1" ht="24.95" customHeight="1"/>
    <row r="1619" s="178" customFormat="1" ht="24.95" customHeight="1"/>
    <row r="1620" s="178" customFormat="1" ht="24.95" customHeight="1"/>
    <row r="1621" s="178" customFormat="1" ht="24.95" customHeight="1"/>
    <row r="1622" s="178" customFormat="1" ht="24.95" customHeight="1"/>
    <row r="1623" s="178" customFormat="1" ht="24.95" customHeight="1"/>
    <row r="1624" s="178" customFormat="1" ht="24.95" customHeight="1"/>
    <row r="1625" s="178" customFormat="1" ht="24.95" customHeight="1"/>
    <row r="1626" s="178" customFormat="1" ht="24.95" customHeight="1"/>
    <row r="1627" s="178" customFormat="1" ht="24.95" customHeight="1"/>
    <row r="1628" s="178" customFormat="1" ht="24.95" customHeight="1"/>
    <row r="1629" s="178" customFormat="1" ht="24.95" customHeight="1"/>
    <row r="1630" s="178" customFormat="1" ht="24.95" customHeight="1"/>
    <row r="1631" s="178" customFormat="1" ht="24.95" customHeight="1"/>
    <row r="1632" s="178" customFormat="1" ht="24.95" customHeight="1"/>
    <row r="1633" s="178" customFormat="1" ht="24.95" customHeight="1"/>
    <row r="1634" s="178" customFormat="1" ht="24.95" customHeight="1"/>
    <row r="1635" s="178" customFormat="1" ht="24.95" customHeight="1"/>
    <row r="1636" s="178" customFormat="1" ht="24.95" customHeight="1"/>
    <row r="1637" s="178" customFormat="1" ht="24.95" customHeight="1"/>
    <row r="1638" s="178" customFormat="1" ht="24.95" customHeight="1"/>
    <row r="1639" s="178" customFormat="1" ht="24.95" customHeight="1"/>
    <row r="1640" s="178" customFormat="1" ht="24.95" customHeight="1"/>
    <row r="1641" s="178" customFormat="1" ht="24.95" customHeight="1"/>
    <row r="1642" s="178" customFormat="1" ht="24.95" customHeight="1"/>
    <row r="1643" s="178" customFormat="1" ht="24.95" customHeight="1"/>
    <row r="1644" s="178" customFormat="1" ht="24.95" customHeight="1"/>
    <row r="1645" s="178" customFormat="1" ht="24.95" customHeight="1"/>
    <row r="1646" s="178" customFormat="1" ht="24.95" customHeight="1"/>
    <row r="1647" s="178" customFormat="1" ht="24.95" customHeight="1"/>
    <row r="1648" s="178" customFormat="1" ht="24.95" customHeight="1"/>
    <row r="1649" s="178" customFormat="1" ht="24.95" customHeight="1"/>
    <row r="1650" s="178" customFormat="1" ht="24.95" customHeight="1"/>
    <row r="1651" s="178" customFormat="1" ht="24.95" customHeight="1"/>
    <row r="1652" s="178" customFormat="1" ht="24.95" customHeight="1"/>
    <row r="1653" s="178" customFormat="1" ht="24.95" customHeight="1"/>
    <row r="1654" s="178" customFormat="1" ht="24.95" customHeight="1"/>
    <row r="1655" s="178" customFormat="1" ht="24.95" customHeight="1"/>
    <row r="1656" s="178" customFormat="1" ht="24.95" customHeight="1"/>
    <row r="1657" s="178" customFormat="1" ht="24.95" customHeight="1"/>
    <row r="1658" s="178" customFormat="1" ht="24.95" customHeight="1"/>
    <row r="1659" s="178" customFormat="1" ht="24.95" customHeight="1"/>
    <row r="1660" s="178" customFormat="1" ht="24.95" customHeight="1"/>
    <row r="1661" s="178" customFormat="1" ht="24.95" customHeight="1"/>
    <row r="1662" s="178" customFormat="1" ht="24.95" customHeight="1"/>
    <row r="1663" s="178" customFormat="1" ht="24.95" customHeight="1"/>
    <row r="1664" s="178" customFormat="1" ht="24.95" customHeight="1"/>
    <row r="1665" s="178" customFormat="1" ht="24.95" customHeight="1"/>
    <row r="1666" s="178" customFormat="1" ht="24.95" customHeight="1"/>
    <row r="1667" s="178" customFormat="1" ht="24.95" customHeight="1"/>
    <row r="1668" s="178" customFormat="1" ht="24.95" customHeight="1"/>
    <row r="1669" s="178" customFormat="1" ht="24.95" customHeight="1"/>
    <row r="1670" s="178" customFormat="1" ht="24.95" customHeight="1"/>
    <row r="1671" s="178" customFormat="1" ht="24.95" customHeight="1"/>
    <row r="1672" s="178" customFormat="1" ht="24.95" customHeight="1"/>
    <row r="1673" s="178" customFormat="1" ht="24.95" customHeight="1"/>
    <row r="1674" s="178" customFormat="1" ht="24.95" customHeight="1"/>
    <row r="1675" s="178" customFormat="1" ht="24.95" customHeight="1"/>
    <row r="1676" s="178" customFormat="1" ht="24.95" customHeight="1"/>
    <row r="1677" s="178" customFormat="1" ht="24.95" customHeight="1"/>
    <row r="1678" s="178" customFormat="1" ht="24.95" customHeight="1"/>
    <row r="1679" s="178" customFormat="1" ht="24.95" customHeight="1"/>
    <row r="1680" s="178" customFormat="1" ht="24.95" customHeight="1"/>
    <row r="1681" s="178" customFormat="1" ht="24.95" customHeight="1"/>
    <row r="1682" s="178" customFormat="1" ht="24.95" customHeight="1"/>
    <row r="1683" s="178" customFormat="1" ht="24.95" customHeight="1"/>
    <row r="1684" s="178" customFormat="1" ht="24.95" customHeight="1"/>
    <row r="1685" s="178" customFormat="1" ht="24.95" customHeight="1"/>
    <row r="1686" s="178" customFormat="1" ht="24.95" customHeight="1"/>
    <row r="1687" s="178" customFormat="1" ht="24.95" customHeight="1"/>
    <row r="1688" s="178" customFormat="1" ht="24.95" customHeight="1"/>
    <row r="1689" s="178" customFormat="1" ht="24.95" customHeight="1"/>
    <row r="1690" s="178" customFormat="1" ht="24.95" customHeight="1"/>
    <row r="1691" s="178" customFormat="1" ht="24.95" customHeight="1"/>
    <row r="1692" s="178" customFormat="1" ht="24.95" customHeight="1"/>
    <row r="1693" s="178" customFormat="1" ht="24.95" customHeight="1"/>
    <row r="1694" s="178" customFormat="1" ht="24.95" customHeight="1"/>
    <row r="1695" s="178" customFormat="1" ht="24.95" customHeight="1"/>
    <row r="1696" s="178" customFormat="1" ht="24.95" customHeight="1"/>
    <row r="1697" s="178" customFormat="1" ht="24.95" customHeight="1"/>
    <row r="1698" s="178" customFormat="1" ht="24.95" customHeight="1"/>
    <row r="1699" s="178" customFormat="1" ht="24.95" customHeight="1"/>
    <row r="1700" s="178" customFormat="1" ht="24.95" customHeight="1"/>
    <row r="1701" s="178" customFormat="1" ht="24.95" customHeight="1"/>
    <row r="1702" s="178" customFormat="1" ht="24.95" customHeight="1"/>
    <row r="1703" s="178" customFormat="1" ht="24.95" customHeight="1"/>
    <row r="1704" s="178" customFormat="1" ht="24.95" customHeight="1"/>
    <row r="1705" s="178" customFormat="1" ht="24.95" customHeight="1"/>
    <row r="1706" s="178" customFormat="1" ht="24.95" customHeight="1"/>
    <row r="1707" s="178" customFormat="1" ht="24.95" customHeight="1"/>
    <row r="1708" s="178" customFormat="1" ht="24.95" customHeight="1"/>
    <row r="1709" s="178" customFormat="1" ht="24.95" customHeight="1"/>
    <row r="1710" s="178" customFormat="1" ht="24.95" customHeight="1"/>
    <row r="1711" s="178" customFormat="1" ht="24.95" customHeight="1"/>
    <row r="1712" s="178" customFormat="1" ht="24.95" customHeight="1"/>
    <row r="1713" s="178" customFormat="1" ht="24.95" customHeight="1"/>
    <row r="1714" s="178" customFormat="1" ht="24.95" customHeight="1"/>
    <row r="1715" s="178" customFormat="1" ht="24.95" customHeight="1"/>
    <row r="1716" s="178" customFormat="1" ht="24.95" customHeight="1"/>
    <row r="1717" s="178" customFormat="1" ht="24.95" customHeight="1"/>
    <row r="1718" s="178" customFormat="1" ht="24.95" customHeight="1"/>
    <row r="1719" s="178" customFormat="1" ht="24.95" customHeight="1"/>
    <row r="1720" s="178" customFormat="1" ht="24.95" customHeight="1"/>
    <row r="1721" s="178" customFormat="1" ht="24.95" customHeight="1"/>
    <row r="1722" s="178" customFormat="1" ht="24.95" customHeight="1"/>
    <row r="1723" s="178" customFormat="1" ht="24.95" customHeight="1"/>
    <row r="1724" s="178" customFormat="1" ht="24.95" customHeight="1"/>
    <row r="1725" s="178" customFormat="1" ht="24.95" customHeight="1"/>
    <row r="1726" s="178" customFormat="1" ht="24.95" customHeight="1"/>
    <row r="1727" s="178" customFormat="1" ht="24.95" customHeight="1"/>
    <row r="1728" s="178" customFormat="1" ht="24.95" customHeight="1"/>
    <row r="1729" s="178" customFormat="1" ht="24.95" customHeight="1"/>
    <row r="1730" s="178" customFormat="1" ht="24.95" customHeight="1"/>
    <row r="1731" s="178" customFormat="1" ht="24.95" customHeight="1"/>
    <row r="1732" s="178" customFormat="1" ht="24.95" customHeight="1"/>
    <row r="1733" s="178" customFormat="1" ht="24.95" customHeight="1"/>
    <row r="1734" s="178" customFormat="1" ht="24.95" customHeight="1"/>
    <row r="1735" s="178" customFormat="1" ht="24.95" customHeight="1"/>
    <row r="1736" s="178" customFormat="1" ht="24.95" customHeight="1"/>
    <row r="1737" s="178" customFormat="1" ht="24.95" customHeight="1"/>
    <row r="1738" s="178" customFormat="1" ht="24.95" customHeight="1"/>
    <row r="1739" s="178" customFormat="1" ht="24.95" customHeight="1"/>
    <row r="1740" s="178" customFormat="1" ht="24.95" customHeight="1"/>
    <row r="1741" s="178" customFormat="1" ht="24.95" customHeight="1"/>
    <row r="1742" s="178" customFormat="1" ht="24.95" customHeight="1"/>
    <row r="1743" s="178" customFormat="1" ht="24.95" customHeight="1"/>
    <row r="1744" s="178" customFormat="1" ht="24.95" customHeight="1"/>
    <row r="1745" s="178" customFormat="1" ht="24.95" customHeight="1"/>
    <row r="1746" s="178" customFormat="1" ht="24.95" customHeight="1"/>
    <row r="1747" s="178" customFormat="1" ht="24.95" customHeight="1"/>
    <row r="1748" s="178" customFormat="1" ht="24.95" customHeight="1"/>
    <row r="1749" s="178" customFormat="1" ht="24.95" customHeight="1"/>
    <row r="1750" s="178" customFormat="1" ht="24.95" customHeight="1"/>
    <row r="1751" s="178" customFormat="1" ht="24.95" customHeight="1"/>
    <row r="1752" s="178" customFormat="1" ht="24.95" customHeight="1"/>
    <row r="1753" s="178" customFormat="1" ht="24.95" customHeight="1"/>
    <row r="1754" s="178" customFormat="1" ht="24.95" customHeight="1"/>
    <row r="1755" s="178" customFormat="1" ht="24.95" customHeight="1"/>
    <row r="1756" s="178" customFormat="1" ht="24.95" customHeight="1"/>
    <row r="1757" s="178" customFormat="1" ht="24.95" customHeight="1"/>
    <row r="1758" s="178" customFormat="1" ht="24.95" customHeight="1"/>
    <row r="1759" s="178" customFormat="1" ht="24.95" customHeight="1"/>
    <row r="1760" s="178" customFormat="1" ht="24.95" customHeight="1"/>
    <row r="1761" s="178" customFormat="1" ht="24.95" customHeight="1"/>
    <row r="1762" s="178" customFormat="1" ht="24.95" customHeight="1"/>
    <row r="1763" s="178" customFormat="1" ht="24.95" customHeight="1"/>
    <row r="1764" s="178" customFormat="1" ht="24.95" customHeight="1"/>
    <row r="1765" s="178" customFormat="1" ht="24.95" customHeight="1"/>
    <row r="1766" s="178" customFormat="1" ht="24.95" customHeight="1"/>
    <row r="1767" s="178" customFormat="1" ht="24.95" customHeight="1"/>
    <row r="1768" s="178" customFormat="1" ht="24.95" customHeight="1"/>
    <row r="1769" s="178" customFormat="1" ht="24.95" customHeight="1"/>
    <row r="1770" s="178" customFormat="1" ht="24.95" customHeight="1"/>
    <row r="1771" s="178" customFormat="1" ht="24.95" customHeight="1"/>
    <row r="1772" s="178" customFormat="1" ht="24.95" customHeight="1"/>
    <row r="1773" s="178" customFormat="1" ht="24.95" customHeight="1"/>
    <row r="1774" s="178" customFormat="1" ht="24.95" customHeight="1"/>
    <row r="1775" s="178" customFormat="1" ht="24.95" customHeight="1"/>
    <row r="1776" s="178" customFormat="1" ht="24.95" customHeight="1"/>
    <row r="1777" s="178" customFormat="1" ht="24.95" customHeight="1"/>
    <row r="1778" s="178" customFormat="1" ht="24.95" customHeight="1"/>
    <row r="1779" s="178" customFormat="1" ht="24.95" customHeight="1"/>
    <row r="1780" s="178" customFormat="1" ht="24.95" customHeight="1"/>
    <row r="1781" s="178" customFormat="1" ht="24.95" customHeight="1"/>
    <row r="1782" s="178" customFormat="1" ht="24.95" customHeight="1"/>
    <row r="1783" s="178" customFormat="1" ht="24.95" customHeight="1"/>
    <row r="1784" s="178" customFormat="1" ht="24.95" customHeight="1"/>
    <row r="1785" s="178" customFormat="1" ht="24.95" customHeight="1"/>
    <row r="1786" s="178" customFormat="1" ht="24.95" customHeight="1"/>
    <row r="1787" s="178" customFormat="1" ht="24.95" customHeight="1"/>
    <row r="1788" s="178" customFormat="1" ht="24.95" customHeight="1"/>
    <row r="1789" s="178" customFormat="1" ht="24.95" customHeight="1"/>
    <row r="1790" s="178" customFormat="1" ht="24.95" customHeight="1"/>
    <row r="1791" s="178" customFormat="1" ht="24.95" customHeight="1"/>
    <row r="1792" s="178" customFormat="1" ht="24.95" customHeight="1"/>
    <row r="1793" s="178" customFormat="1" ht="24.95" customHeight="1"/>
    <row r="1794" s="178" customFormat="1" ht="24.95" customHeight="1"/>
    <row r="1795" s="178" customFormat="1" ht="24.95" customHeight="1"/>
    <row r="1796" s="178" customFormat="1" ht="24.95" customHeight="1"/>
    <row r="1797" s="178" customFormat="1" ht="24.95" customHeight="1"/>
    <row r="1798" s="178" customFormat="1" ht="24.95" customHeight="1"/>
    <row r="1799" s="178" customFormat="1" ht="24.95" customHeight="1"/>
    <row r="1800" s="178" customFormat="1" ht="24.95" customHeight="1"/>
    <row r="1801" s="178" customFormat="1" ht="24.95" customHeight="1"/>
    <row r="1802" s="178" customFormat="1" ht="24.95" customHeight="1"/>
    <row r="1803" s="178" customFormat="1" ht="24.95" customHeight="1"/>
    <row r="1804" s="178" customFormat="1" ht="24.95" customHeight="1"/>
    <row r="1805" s="178" customFormat="1" ht="24.95" customHeight="1"/>
    <row r="1806" s="178" customFormat="1" ht="24.95" customHeight="1"/>
    <row r="1807" s="178" customFormat="1" ht="24.95" customHeight="1"/>
    <row r="1808" s="178" customFormat="1" ht="24.95" customHeight="1"/>
    <row r="1809" s="178" customFormat="1" ht="24.95" customHeight="1"/>
    <row r="1810" s="178" customFormat="1" ht="24.95" customHeight="1"/>
    <row r="1811" s="178" customFormat="1" ht="24.95" customHeight="1"/>
    <row r="1812" s="178" customFormat="1" ht="24.95" customHeight="1"/>
    <row r="1813" s="178" customFormat="1" ht="24.95" customHeight="1"/>
    <row r="1814" s="178" customFormat="1" ht="24.95" customHeight="1"/>
    <row r="1815" s="178" customFormat="1" ht="24.95" customHeight="1"/>
    <row r="1816" s="178" customFormat="1" ht="24.95" customHeight="1"/>
    <row r="1817" s="178" customFormat="1" ht="24.95" customHeight="1"/>
    <row r="1818" s="178" customFormat="1" ht="24.95" customHeight="1"/>
    <row r="1819" s="178" customFormat="1" ht="24.95" customHeight="1"/>
    <row r="1820" s="178" customFormat="1" ht="24.95" customHeight="1"/>
    <row r="1821" s="178" customFormat="1" ht="24.95" customHeight="1"/>
    <row r="1822" s="178" customFormat="1" ht="24.95" customHeight="1"/>
    <row r="1823" s="178" customFormat="1" ht="24.95" customHeight="1"/>
    <row r="1824" s="178" customFormat="1" ht="24.95" customHeight="1"/>
    <row r="1825" s="178" customFormat="1" ht="24.95" customHeight="1"/>
    <row r="1826" s="178" customFormat="1" ht="24.95" customHeight="1"/>
    <row r="1827" s="178" customFormat="1" ht="24.95" customHeight="1"/>
    <row r="1828" s="178" customFormat="1" ht="24.95" customHeight="1"/>
    <row r="1829" s="178" customFormat="1" ht="24.95" customHeight="1"/>
    <row r="1830" s="178" customFormat="1" ht="24.95" customHeight="1"/>
    <row r="1831" s="178" customFormat="1" ht="24.95" customHeight="1"/>
    <row r="1832" s="178" customFormat="1" ht="24.95" customHeight="1"/>
    <row r="1833" s="178" customFormat="1" ht="24.95" customHeight="1"/>
    <row r="1834" s="178" customFormat="1" ht="24.95" customHeight="1"/>
    <row r="1835" s="178" customFormat="1" ht="24.95" customHeight="1"/>
    <row r="1836" s="178" customFormat="1" ht="24.95" customHeight="1"/>
    <row r="1837" s="178" customFormat="1" ht="24.95" customHeight="1"/>
    <row r="1838" s="178" customFormat="1" ht="24.95" customHeight="1"/>
    <row r="1839" s="178" customFormat="1" ht="24.95" customHeight="1"/>
    <row r="1840" s="178" customFormat="1" ht="24.95" customHeight="1"/>
    <row r="1841" s="178" customFormat="1" ht="24.95" customHeight="1"/>
    <row r="1842" s="178" customFormat="1" ht="24.95" customHeight="1"/>
    <row r="1843" s="178" customFormat="1" ht="24.95" customHeight="1"/>
    <row r="1844" s="178" customFormat="1" ht="24.95" customHeight="1"/>
    <row r="1845" s="178" customFormat="1" ht="24.95" customHeight="1"/>
    <row r="1846" s="178" customFormat="1" ht="24.95" customHeight="1"/>
    <row r="1847" s="178" customFormat="1" ht="24.95" customHeight="1"/>
    <row r="1848" s="178" customFormat="1" ht="24.95" customHeight="1"/>
    <row r="1849" s="178" customFormat="1" ht="24.95" customHeight="1"/>
    <row r="1850" s="178" customFormat="1" ht="24.95" customHeight="1"/>
    <row r="1851" s="178" customFormat="1" ht="24.95" customHeight="1"/>
    <row r="1852" s="178" customFormat="1" ht="24.95" customHeight="1"/>
    <row r="1853" s="178" customFormat="1" ht="24.95" customHeight="1"/>
    <row r="1854" s="178" customFormat="1" ht="24.95" customHeight="1"/>
    <row r="1855" s="178" customFormat="1" ht="24.95" customHeight="1"/>
    <row r="1856" s="178" customFormat="1" ht="24.95" customHeight="1"/>
    <row r="1857" s="178" customFormat="1" ht="24.95" customHeight="1"/>
    <row r="1858" s="178" customFormat="1" ht="24.95" customHeight="1"/>
    <row r="1859" s="178" customFormat="1" ht="24.95" customHeight="1"/>
    <row r="1860" s="178" customFormat="1" ht="24.95" customHeight="1"/>
    <row r="1861" s="178" customFormat="1" ht="24.95" customHeight="1"/>
    <row r="1862" s="178" customFormat="1" ht="24.95" customHeight="1"/>
    <row r="1863" s="178" customFormat="1" ht="24.95" customHeight="1"/>
    <row r="1864" s="178" customFormat="1" ht="24.95" customHeight="1"/>
    <row r="1865" s="178" customFormat="1" ht="24.95" customHeight="1"/>
    <row r="1866" s="178" customFormat="1" ht="24.95" customHeight="1"/>
    <row r="1867" s="178" customFormat="1" ht="24.95" customHeight="1"/>
    <row r="1868" s="178" customFormat="1" ht="24.95" customHeight="1"/>
    <row r="1869" s="178" customFormat="1" ht="24.95" customHeight="1"/>
    <row r="1870" s="178" customFormat="1" ht="24.95" customHeight="1"/>
    <row r="1871" s="178" customFormat="1" ht="24.95" customHeight="1"/>
    <row r="1872" s="178" customFormat="1" ht="24.95" customHeight="1"/>
    <row r="1873" s="178" customFormat="1" ht="24.95" customHeight="1"/>
    <row r="1874" s="178" customFormat="1" ht="24.95" customHeight="1"/>
    <row r="1875" s="178" customFormat="1" ht="24.95" customHeight="1"/>
    <row r="1876" s="178" customFormat="1" ht="24.95" customHeight="1"/>
    <row r="1877" s="178" customFormat="1" ht="24.95" customHeight="1"/>
    <row r="1878" s="178" customFormat="1" ht="24.95" customHeight="1"/>
    <row r="1879" s="178" customFormat="1" ht="24.95" customHeight="1"/>
    <row r="1880" s="178" customFormat="1" ht="24.95" customHeight="1"/>
    <row r="1881" s="178" customFormat="1" ht="24.95" customHeight="1"/>
    <row r="1882" s="178" customFormat="1" ht="24.95" customHeight="1"/>
    <row r="1883" s="178" customFormat="1" ht="24.95" customHeight="1"/>
    <row r="1884" s="178" customFormat="1" ht="24.95" customHeight="1"/>
    <row r="1885" s="178" customFormat="1" ht="24.95" customHeight="1"/>
    <row r="1886" s="178" customFormat="1" ht="24.95" customHeight="1"/>
    <row r="1887" s="178" customFormat="1" ht="24.95" customHeight="1"/>
    <row r="1888" s="178" customFormat="1" ht="24.95" customHeight="1"/>
    <row r="1889" s="178" customFormat="1" ht="24.95" customHeight="1"/>
    <row r="1890" s="178" customFormat="1" ht="24.95" customHeight="1"/>
    <row r="1891" s="178" customFormat="1" ht="24.95" customHeight="1"/>
    <row r="1892" s="178" customFormat="1" ht="24.95" customHeight="1"/>
    <row r="1893" s="178" customFormat="1" ht="24.95" customHeight="1"/>
    <row r="1894" s="178" customFormat="1" ht="24.95" customHeight="1"/>
    <row r="1895" s="178" customFormat="1" ht="24.95" customHeight="1"/>
    <row r="1896" s="178" customFormat="1" ht="24.95" customHeight="1"/>
    <row r="1897" s="178" customFormat="1" ht="24.95" customHeight="1"/>
    <row r="1898" s="178" customFormat="1" ht="24.95" customHeight="1"/>
    <row r="1899" s="178" customFormat="1" ht="24.95" customHeight="1"/>
    <row r="1900" s="178" customFormat="1" ht="24.95" customHeight="1"/>
    <row r="1901" s="178" customFormat="1" ht="24.95" customHeight="1"/>
    <row r="1902" s="178" customFormat="1" ht="24.95" customHeight="1"/>
    <row r="1903" s="178" customFormat="1" ht="24.95" customHeight="1"/>
    <row r="1904" s="178" customFormat="1" ht="24.95" customHeight="1"/>
    <row r="1905" s="178" customFormat="1" ht="24.95" customHeight="1"/>
    <row r="1906" s="178" customFormat="1" ht="24.95" customHeight="1"/>
    <row r="1907" s="178" customFormat="1" ht="24.95" customHeight="1"/>
    <row r="1908" s="178" customFormat="1" ht="24.95" customHeight="1"/>
    <row r="1909" s="178" customFormat="1" ht="24.95" customHeight="1"/>
    <row r="1910" s="178" customFormat="1" ht="24.95" customHeight="1"/>
    <row r="1911" s="178" customFormat="1" ht="24.95" customHeight="1"/>
    <row r="1912" s="178" customFormat="1" ht="24.95" customHeight="1"/>
    <row r="1913" s="178" customFormat="1" ht="24.95" customHeight="1"/>
    <row r="1914" s="178" customFormat="1" ht="24.95" customHeight="1"/>
    <row r="1915" s="178" customFormat="1" ht="24.95" customHeight="1"/>
    <row r="1916" s="178" customFormat="1" ht="24.95" customHeight="1"/>
    <row r="1917" s="178" customFormat="1" ht="24.95" customHeight="1"/>
    <row r="1918" s="178" customFormat="1" ht="24.95" customHeight="1"/>
    <row r="1919" s="178" customFormat="1" ht="24.95" customHeight="1"/>
    <row r="1920" s="178" customFormat="1" ht="24.95" customHeight="1"/>
    <row r="1921" s="178" customFormat="1" ht="24.95" customHeight="1"/>
    <row r="1922" s="178" customFormat="1" ht="24.95" customHeight="1"/>
    <row r="1923" s="178" customFormat="1" ht="24.95" customHeight="1"/>
    <row r="1924" s="178" customFormat="1" ht="24.95" customHeight="1"/>
    <row r="1925" s="178" customFormat="1" ht="24.95" customHeight="1"/>
    <row r="1926" s="178" customFormat="1" ht="24.95" customHeight="1"/>
    <row r="1927" s="178" customFormat="1" ht="24.95" customHeight="1"/>
    <row r="1928" s="178" customFormat="1" ht="24.95" customHeight="1"/>
    <row r="1929" s="178" customFormat="1" ht="24.95" customHeight="1"/>
    <row r="1930" s="178" customFormat="1" ht="24.95" customHeight="1"/>
    <row r="1931" s="178" customFormat="1" ht="24.95" customHeight="1"/>
    <row r="1932" s="178" customFormat="1" ht="24.95" customHeight="1"/>
    <row r="1933" s="178" customFormat="1" ht="24.95" customHeight="1"/>
    <row r="1934" s="178" customFormat="1" ht="24.95" customHeight="1"/>
    <row r="1935" s="178" customFormat="1" ht="24.95" customHeight="1"/>
    <row r="1936" s="178" customFormat="1" ht="24.95" customHeight="1"/>
    <row r="1937" s="178" customFormat="1" ht="24.95" customHeight="1"/>
    <row r="1938" s="178" customFormat="1" ht="24.95" customHeight="1"/>
    <row r="1939" s="178" customFormat="1" ht="24.95" customHeight="1"/>
    <row r="1940" s="178" customFormat="1" ht="24.95" customHeight="1"/>
    <row r="1941" s="178" customFormat="1" ht="24.95" customHeight="1"/>
    <row r="1942" s="178" customFormat="1" ht="24.95" customHeight="1"/>
    <row r="1943" s="178" customFormat="1" ht="24.95" customHeight="1"/>
    <row r="1944" s="178" customFormat="1" ht="24.95" customHeight="1"/>
    <row r="1945" s="178" customFormat="1" ht="24.95" customHeight="1"/>
    <row r="1946" s="178" customFormat="1" ht="24.95" customHeight="1"/>
    <row r="1947" s="178" customFormat="1" ht="24.95" customHeight="1"/>
    <row r="1948" s="178" customFormat="1" ht="24.95" customHeight="1"/>
    <row r="1949" s="178" customFormat="1" ht="24.95" customHeight="1"/>
    <row r="1950" s="178" customFormat="1" ht="24.95" customHeight="1"/>
    <row r="1951" s="178" customFormat="1" ht="24.95" customHeight="1"/>
    <row r="1952" s="178" customFormat="1" ht="24.95" customHeight="1"/>
    <row r="1953" s="178" customFormat="1" ht="24.95" customHeight="1"/>
    <row r="1954" s="178" customFormat="1" ht="24.95" customHeight="1"/>
    <row r="1955" s="178" customFormat="1" ht="24.95" customHeight="1"/>
    <row r="1956" s="178" customFormat="1" ht="24.95" customHeight="1"/>
    <row r="1957" s="178" customFormat="1" ht="24.95" customHeight="1"/>
    <row r="1958" s="178" customFormat="1" ht="24.95" customHeight="1"/>
    <row r="1959" s="178" customFormat="1" ht="24.95" customHeight="1"/>
    <row r="1960" s="178" customFormat="1" ht="24.95" customHeight="1"/>
    <row r="1961" s="178" customFormat="1" ht="24.95" customHeight="1"/>
    <row r="1962" s="178" customFormat="1" ht="24.95" customHeight="1"/>
    <row r="1963" s="178" customFormat="1" ht="24.95" customHeight="1"/>
    <row r="1964" s="178" customFormat="1" ht="24.95" customHeight="1"/>
    <row r="1965" s="178" customFormat="1" ht="24.95" customHeight="1"/>
    <row r="1966" s="178" customFormat="1" ht="24.95" customHeight="1"/>
    <row r="1967" s="178" customFormat="1" ht="24.95" customHeight="1"/>
    <row r="1968" s="178" customFormat="1" ht="24.95" customHeight="1"/>
    <row r="1969" s="178" customFormat="1" ht="24.95" customHeight="1"/>
    <row r="1970" s="178" customFormat="1" ht="24.95" customHeight="1"/>
    <row r="1971" s="178" customFormat="1" ht="24.95" customHeight="1"/>
    <row r="1972" s="178" customFormat="1" ht="24.95" customHeight="1"/>
    <row r="1973" s="178" customFormat="1" ht="24.95" customHeight="1"/>
    <row r="1974" s="178" customFormat="1" ht="24.95" customHeight="1"/>
    <row r="1975" s="178" customFormat="1" ht="24.95" customHeight="1"/>
    <row r="1976" s="178" customFormat="1" ht="24.95" customHeight="1"/>
    <row r="1977" s="178" customFormat="1" ht="24.95" customHeight="1"/>
    <row r="1978" s="178" customFormat="1" ht="24.95" customHeight="1"/>
    <row r="1979" s="178" customFormat="1" ht="24.95" customHeight="1"/>
    <row r="1980" s="178" customFormat="1" ht="24.95" customHeight="1"/>
    <row r="1981" s="178" customFormat="1" ht="24.95" customHeight="1"/>
    <row r="1982" s="178" customFormat="1" ht="24.95" customHeight="1"/>
    <row r="1983" s="178" customFormat="1" ht="24.95" customHeight="1"/>
    <row r="1984" s="178" customFormat="1" ht="24.95" customHeight="1"/>
    <row r="1985" s="178" customFormat="1" ht="24.95" customHeight="1"/>
    <row r="1986" s="178" customFormat="1" ht="24.95" customHeight="1"/>
    <row r="1987" s="178" customFormat="1" ht="24.95" customHeight="1"/>
    <row r="1988" s="178" customFormat="1" ht="24.95" customHeight="1"/>
    <row r="1989" s="178" customFormat="1" ht="24.95" customHeight="1"/>
    <row r="1990" s="178" customFormat="1" ht="24.95" customHeight="1"/>
    <row r="1991" s="178" customFormat="1" ht="24.95" customHeight="1"/>
    <row r="1992" s="178" customFormat="1" ht="24.95" customHeight="1"/>
    <row r="1993" s="178" customFormat="1" ht="24.95" customHeight="1"/>
    <row r="1994" s="178" customFormat="1" ht="24.95" customHeight="1"/>
    <row r="1995" s="178" customFormat="1" ht="24.95" customHeight="1"/>
    <row r="1996" s="178" customFormat="1" ht="24.95" customHeight="1"/>
    <row r="1997" s="178" customFormat="1" ht="24.95" customHeight="1"/>
    <row r="1998" s="178" customFormat="1" ht="24.95" customHeight="1"/>
    <row r="1999" s="178" customFormat="1" ht="24.95" customHeight="1"/>
    <row r="2000" s="178" customFormat="1" ht="24.95" customHeight="1"/>
    <row r="2001" spans="2:7" s="178" customFormat="1" ht="24.95" customHeight="1"/>
    <row r="2002" spans="2:7" s="178" customFormat="1" ht="24.95" customHeight="1"/>
    <row r="2003" spans="2:7" s="178" customFormat="1" ht="24.95" customHeight="1"/>
    <row r="2004" spans="2:7" s="178" customFormat="1" ht="24.95" customHeight="1"/>
    <row r="2005" spans="2:7" s="178" customFormat="1" ht="24.95" customHeight="1"/>
    <row r="2006" spans="2:7" s="178" customFormat="1" ht="24.95" customHeight="1"/>
    <row r="2007" spans="2:7" s="178" customFormat="1" ht="24.95" customHeight="1"/>
    <row r="2008" spans="2:7" s="178" customFormat="1" ht="24.95" customHeight="1"/>
    <row r="2009" spans="2:7" s="178" customFormat="1" ht="24.95" customHeight="1">
      <c r="B2009" s="272"/>
      <c r="C2009" s="274"/>
      <c r="D2009" s="274"/>
    </row>
    <row r="2010" spans="2:7" s="178" customFormat="1" ht="24.95" customHeight="1">
      <c r="B2010" s="272"/>
      <c r="C2010" s="274"/>
      <c r="D2010" s="274"/>
      <c r="G2010" s="274"/>
    </row>
    <row r="2011" spans="2:7" s="178" customFormat="1" ht="24.95" customHeight="1">
      <c r="B2011" s="272"/>
      <c r="C2011" s="274"/>
      <c r="D2011" s="274"/>
      <c r="E2011" s="274"/>
      <c r="G2011" s="274"/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N12"/>
  <sheetViews>
    <sheetView showGridLines="0" view="pageBreakPreview" zoomScaleNormal="80" zoomScaleSheetLayoutView="100" workbookViewId="0"/>
  </sheetViews>
  <sheetFormatPr defaultRowHeight="33" customHeight="1"/>
  <cols>
    <col min="1" max="1" width="10.33203125" style="180" customWidth="1"/>
    <col min="2" max="2" width="1.6640625" style="180" customWidth="1"/>
    <col min="3" max="3" width="9.77734375" style="180" customWidth="1"/>
    <col min="4" max="4" width="1.77734375" style="180" customWidth="1"/>
    <col min="5" max="6" width="5.77734375" style="370" customWidth="1"/>
    <col min="7" max="7" width="10.77734375" style="180" customWidth="1"/>
    <col min="8" max="8" width="10.77734375" style="181" customWidth="1"/>
    <col min="9" max="9" width="17.33203125" style="180" customWidth="1"/>
    <col min="10" max="11" width="0" style="180" hidden="1" customWidth="1"/>
    <col min="12" max="16384" width="8.88671875" style="180"/>
  </cols>
  <sheetData>
    <row r="1" spans="1:14" ht="20.100000000000001" customHeight="1">
      <c r="A1" s="179" t="s">
        <v>363</v>
      </c>
    </row>
    <row r="2" spans="1:14" s="371" customFormat="1" ht="39.950000000000003" customHeight="1">
      <c r="A2" s="182" t="s">
        <v>246</v>
      </c>
      <c r="B2" s="380"/>
      <c r="C2" s="183"/>
      <c r="D2" s="183"/>
      <c r="E2" s="183"/>
      <c r="F2" s="183"/>
      <c r="G2" s="183"/>
      <c r="H2" s="183"/>
      <c r="I2" s="183"/>
    </row>
    <row r="3" spans="1:14" s="371" customFormat="1" ht="20.100000000000001" customHeight="1">
      <c r="A3" s="182"/>
      <c r="B3" s="380"/>
      <c r="C3" s="183"/>
      <c r="D3" s="183"/>
      <c r="E3" s="183"/>
      <c r="F3" s="183"/>
      <c r="G3" s="183"/>
      <c r="H3" s="183"/>
      <c r="I3" s="183"/>
    </row>
    <row r="4" spans="1:14" ht="20.100000000000001" customHeight="1">
      <c r="I4" s="365" t="s">
        <v>252</v>
      </c>
    </row>
    <row r="5" spans="1:14" s="366" customFormat="1" ht="50.1" customHeight="1">
      <c r="A5" s="367" t="s">
        <v>247</v>
      </c>
      <c r="B5" s="372"/>
      <c r="C5" s="373" t="s">
        <v>248</v>
      </c>
      <c r="D5" s="379"/>
      <c r="E5" s="367" t="s">
        <v>243</v>
      </c>
      <c r="F5" s="367" t="s">
        <v>244</v>
      </c>
      <c r="G5" s="367" t="s">
        <v>309</v>
      </c>
      <c r="H5" s="184" t="s">
        <v>310</v>
      </c>
      <c r="I5" s="367" t="s">
        <v>245</v>
      </c>
      <c r="J5" s="383"/>
      <c r="K5" s="383"/>
      <c r="L5" s="383"/>
      <c r="M5" s="383"/>
      <c r="N5" s="383"/>
    </row>
    <row r="6" spans="1:14" s="366" customFormat="1" ht="30" customHeight="1">
      <c r="A6" s="368"/>
      <c r="B6" s="386"/>
      <c r="C6" s="387"/>
      <c r="D6" s="388"/>
      <c r="E6" s="381"/>
      <c r="F6" s="381" t="s">
        <v>11</v>
      </c>
      <c r="G6" s="381" t="s">
        <v>7</v>
      </c>
      <c r="H6" s="185"/>
      <c r="I6" s="368"/>
      <c r="J6" s="383"/>
      <c r="K6" s="417"/>
      <c r="L6" s="383"/>
      <c r="M6" s="383"/>
      <c r="N6" s="383"/>
    </row>
    <row r="7" spans="1:14" s="366" customFormat="1" ht="50.1" customHeight="1">
      <c r="A7" s="186" t="s">
        <v>249</v>
      </c>
      <c r="B7" s="374"/>
      <c r="C7" s="375" t="s">
        <v>340</v>
      </c>
      <c r="D7" s="410"/>
      <c r="E7" s="376" t="s">
        <v>250</v>
      </c>
      <c r="F7" s="187">
        <f>TRUNC(J7*K7,0)</f>
        <v>357</v>
      </c>
      <c r="G7" s="186">
        <v>5000</v>
      </c>
      <c r="H7" s="186">
        <f t="shared" ref="H7:H8" si="0">G7*F7</f>
        <v>1785000</v>
      </c>
      <c r="I7" s="204" t="str">
        <f>""&amp;J7&amp;"인×"&amp;K7&amp;"일/월"</f>
        <v>17인×21일/월</v>
      </c>
      <c r="J7" s="398">
        <f>투입인원!D7</f>
        <v>17</v>
      </c>
      <c r="K7" s="383">
        <f>근무일수!Q7</f>
        <v>21</v>
      </c>
      <c r="L7" s="383"/>
      <c r="M7" s="383"/>
      <c r="N7" s="383"/>
    </row>
    <row r="8" spans="1:14" s="366" customFormat="1" ht="50.1" customHeight="1">
      <c r="A8" s="186"/>
      <c r="B8" s="374"/>
      <c r="C8" s="375" t="s">
        <v>341</v>
      </c>
      <c r="D8" s="410"/>
      <c r="E8" s="376" t="s">
        <v>250</v>
      </c>
      <c r="F8" s="187">
        <f>TRUNC(J8*K8,0)</f>
        <v>21</v>
      </c>
      <c r="G8" s="186">
        <v>5000</v>
      </c>
      <c r="H8" s="186">
        <f t="shared" si="0"/>
        <v>105000</v>
      </c>
      <c r="I8" s="204" t="str">
        <f>""&amp;J8&amp;"인×"&amp;K8&amp;"일/월"</f>
        <v>1인×21일/월</v>
      </c>
      <c r="J8" s="398">
        <f>투입인원!D8</f>
        <v>1</v>
      </c>
      <c r="K8" s="383">
        <f>K7</f>
        <v>21</v>
      </c>
      <c r="L8" s="383"/>
      <c r="M8" s="383"/>
      <c r="N8" s="383"/>
    </row>
    <row r="9" spans="1:14" s="383" customFormat="1" ht="30" customHeight="1">
      <c r="A9" s="188"/>
      <c r="B9" s="377"/>
      <c r="C9" s="378"/>
      <c r="D9" s="413"/>
      <c r="E9" s="385"/>
      <c r="F9" s="188"/>
      <c r="G9" s="188"/>
      <c r="H9" s="188"/>
      <c r="I9" s="189"/>
    </row>
    <row r="10" spans="1:14" s="366" customFormat="1" ht="50.1" customHeight="1">
      <c r="A10" s="385" t="s">
        <v>66</v>
      </c>
      <c r="B10" s="377"/>
      <c r="C10" s="406"/>
      <c r="D10" s="413"/>
      <c r="E10" s="385"/>
      <c r="F10" s="385"/>
      <c r="G10" s="384"/>
      <c r="H10" s="188">
        <f>SUM(H7:H9)</f>
        <v>1890000</v>
      </c>
      <c r="I10" s="369"/>
      <c r="J10" s="383"/>
      <c r="K10" s="383"/>
      <c r="L10" s="383"/>
      <c r="M10" s="383"/>
      <c r="N10" s="383"/>
    </row>
    <row r="11" spans="1:14" ht="24.95" customHeight="1">
      <c r="A11" s="366" t="s">
        <v>358</v>
      </c>
    </row>
    <row r="12" spans="1:14" ht="24.95" customHeight="1">
      <c r="A12" s="366" t="str">
        <f>"   2) 단가 : 시중유통거래가격 참조"</f>
        <v xml:space="preserve">   2) 단가 : 시중유통거래가격 참조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>
  <dimension ref="A1:N12"/>
  <sheetViews>
    <sheetView showGridLines="0" view="pageBreakPreview" zoomScaleNormal="80" zoomScaleSheetLayoutView="100" workbookViewId="0"/>
  </sheetViews>
  <sheetFormatPr defaultRowHeight="33" customHeight="1"/>
  <cols>
    <col min="1" max="1" width="8.77734375" style="180" customWidth="1"/>
    <col min="2" max="2" width="1.6640625" style="180" customWidth="1"/>
    <col min="3" max="3" width="9.77734375" style="180" customWidth="1"/>
    <col min="4" max="4" width="1.77734375" style="180" customWidth="1"/>
    <col min="5" max="6" width="5.77734375" style="370" customWidth="1"/>
    <col min="7" max="7" width="10.77734375" style="180" customWidth="1"/>
    <col min="8" max="8" width="10.77734375" style="181" customWidth="1"/>
    <col min="9" max="9" width="18.77734375" style="180" customWidth="1"/>
    <col min="10" max="11" width="0" style="180" hidden="1" customWidth="1"/>
    <col min="12" max="16384" width="8.88671875" style="180"/>
  </cols>
  <sheetData>
    <row r="1" spans="1:14" ht="20.100000000000001" customHeight="1">
      <c r="A1" s="179" t="s">
        <v>364</v>
      </c>
    </row>
    <row r="2" spans="1:14" s="371" customFormat="1" ht="39.950000000000003" customHeight="1">
      <c r="A2" s="182" t="s">
        <v>439</v>
      </c>
      <c r="B2" s="380"/>
      <c r="C2" s="183"/>
      <c r="D2" s="183"/>
      <c r="E2" s="183"/>
      <c r="F2" s="183"/>
      <c r="G2" s="183"/>
      <c r="H2" s="183"/>
      <c r="I2" s="183"/>
    </row>
    <row r="3" spans="1:14" s="371" customFormat="1" ht="20.100000000000001" customHeight="1">
      <c r="A3" s="182"/>
      <c r="B3" s="380"/>
      <c r="C3" s="183"/>
      <c r="D3" s="183"/>
      <c r="E3" s="183"/>
      <c r="F3" s="183"/>
      <c r="G3" s="183"/>
      <c r="H3" s="183"/>
      <c r="I3" s="183"/>
    </row>
    <row r="4" spans="1:14" ht="20.100000000000001" customHeight="1">
      <c r="I4" s="365" t="s">
        <v>252</v>
      </c>
    </row>
    <row r="5" spans="1:14" s="366" customFormat="1" ht="50.1" customHeight="1">
      <c r="A5" s="367" t="s">
        <v>247</v>
      </c>
      <c r="B5" s="372"/>
      <c r="C5" s="373" t="s">
        <v>248</v>
      </c>
      <c r="D5" s="379"/>
      <c r="E5" s="367" t="s">
        <v>243</v>
      </c>
      <c r="F5" s="367" t="s">
        <v>244</v>
      </c>
      <c r="G5" s="367" t="s">
        <v>309</v>
      </c>
      <c r="H5" s="184" t="s">
        <v>310</v>
      </c>
      <c r="I5" s="367" t="s">
        <v>245</v>
      </c>
      <c r="J5" s="383"/>
      <c r="K5" s="383"/>
      <c r="L5" s="383"/>
      <c r="M5" s="383"/>
      <c r="N5" s="383"/>
    </row>
    <row r="6" spans="1:14" s="366" customFormat="1" ht="30" customHeight="1">
      <c r="A6" s="368"/>
      <c r="B6" s="386"/>
      <c r="C6" s="387"/>
      <c r="D6" s="388"/>
      <c r="E6" s="381"/>
      <c r="F6" s="381" t="s">
        <v>11</v>
      </c>
      <c r="G6" s="381" t="s">
        <v>7</v>
      </c>
      <c r="H6" s="185"/>
      <c r="I6" s="368"/>
      <c r="J6" s="383"/>
      <c r="K6" s="417"/>
      <c r="L6" s="383"/>
      <c r="M6" s="383"/>
      <c r="N6" s="383"/>
    </row>
    <row r="7" spans="1:14" s="366" customFormat="1" ht="50.1" customHeight="1">
      <c r="A7" s="186" t="s">
        <v>440</v>
      </c>
      <c r="B7" s="374"/>
      <c r="C7" s="375" t="s">
        <v>340</v>
      </c>
      <c r="D7" s="410"/>
      <c r="E7" s="376" t="s">
        <v>250</v>
      </c>
      <c r="F7" s="187">
        <f>TRUNC(J7*K7,0)</f>
        <v>357</v>
      </c>
      <c r="G7" s="186">
        <v>6666</v>
      </c>
      <c r="H7" s="186">
        <f t="shared" ref="H7:H8" si="0">G7*F7</f>
        <v>2379762</v>
      </c>
      <c r="I7" s="204" t="str">
        <f>""&amp;J7&amp;"인×"&amp;K7&amp;"일/월"</f>
        <v>17인×21일/월</v>
      </c>
      <c r="J7" s="398">
        <f>시내교통비!J7</f>
        <v>17</v>
      </c>
      <c r="K7" s="383">
        <f>시내교통비!K7</f>
        <v>21</v>
      </c>
      <c r="L7" s="383"/>
      <c r="M7" s="383"/>
      <c r="N7" s="383"/>
    </row>
    <row r="8" spans="1:14" s="366" customFormat="1" ht="50.1" customHeight="1">
      <c r="A8" s="186"/>
      <c r="B8" s="374"/>
      <c r="C8" s="375" t="s">
        <v>341</v>
      </c>
      <c r="D8" s="410"/>
      <c r="E8" s="376" t="s">
        <v>250</v>
      </c>
      <c r="F8" s="187">
        <f>TRUNC(J8*K8,0)</f>
        <v>21</v>
      </c>
      <c r="G8" s="186">
        <v>6666</v>
      </c>
      <c r="H8" s="186">
        <f t="shared" si="0"/>
        <v>139986</v>
      </c>
      <c r="I8" s="204" t="str">
        <f>""&amp;J8&amp;"인×"&amp;K8&amp;"일/월"</f>
        <v>1인×21일/월</v>
      </c>
      <c r="J8" s="398">
        <f>시내교통비!J8</f>
        <v>1</v>
      </c>
      <c r="K8" s="383">
        <f>시내교통비!K8</f>
        <v>21</v>
      </c>
      <c r="L8" s="383"/>
      <c r="M8" s="383"/>
      <c r="N8" s="383"/>
    </row>
    <row r="9" spans="1:14" s="383" customFormat="1" ht="30" customHeight="1">
      <c r="A9" s="188"/>
      <c r="B9" s="377"/>
      <c r="C9" s="378"/>
      <c r="D9" s="413"/>
      <c r="E9" s="385"/>
      <c r="F9" s="188"/>
      <c r="G9" s="188"/>
      <c r="H9" s="188"/>
      <c r="I9" s="189"/>
    </row>
    <row r="10" spans="1:14" s="366" customFormat="1" ht="50.1" customHeight="1">
      <c r="A10" s="385" t="s">
        <v>66</v>
      </c>
      <c r="B10" s="377"/>
      <c r="C10" s="406"/>
      <c r="D10" s="413"/>
      <c r="E10" s="385"/>
      <c r="F10" s="385"/>
      <c r="G10" s="384"/>
      <c r="H10" s="188">
        <f>SUM(H7:H9)</f>
        <v>2519748</v>
      </c>
      <c r="I10" s="369"/>
      <c r="J10" s="383"/>
      <c r="K10" s="383"/>
      <c r="L10" s="383"/>
      <c r="M10" s="383"/>
      <c r="N10" s="383"/>
    </row>
    <row r="11" spans="1:14" ht="24.95" customHeight="1">
      <c r="A11" s="366" t="s">
        <v>359</v>
      </c>
    </row>
    <row r="12" spans="1:14" ht="24.95" customHeight="1">
      <c r="A12" s="366" t="str">
        <f>"   2) 단가 : 시중유통거래가격 참조"</f>
        <v xml:space="preserve">   2) 단가 : 시중유통거래가격 참조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3"/>
  <sheetViews>
    <sheetView showGridLines="0" view="pageBreakPreview" zoomScaleNormal="90" zoomScaleSheetLayoutView="100" workbookViewId="0">
      <selection activeCell="H12" sqref="H12"/>
    </sheetView>
  </sheetViews>
  <sheetFormatPr defaultRowHeight="27" customHeight="1"/>
  <cols>
    <col min="1" max="1" width="15.33203125" style="202" customWidth="1"/>
    <col min="2" max="5" width="11.77734375" style="202" customWidth="1"/>
    <col min="6" max="6" width="11.77734375" style="222" customWidth="1"/>
    <col min="7" max="7" width="7.33203125" style="201" hidden="1" customWidth="1"/>
    <col min="8" max="16384" width="8.88671875" style="202"/>
  </cols>
  <sheetData>
    <row r="1" spans="1:7" s="191" customFormat="1" ht="20.100000000000001" customHeight="1">
      <c r="A1" s="190" t="s">
        <v>365</v>
      </c>
      <c r="E1" s="192"/>
      <c r="F1" s="193"/>
      <c r="G1" s="194"/>
    </row>
    <row r="2" spans="1:7" s="196" customFormat="1" ht="39.950000000000003" customHeight="1">
      <c r="A2" s="195" t="s">
        <v>237</v>
      </c>
      <c r="B2" s="195"/>
      <c r="C2" s="195"/>
      <c r="D2" s="195"/>
      <c r="E2" s="195"/>
      <c r="F2" s="195"/>
      <c r="G2" s="195"/>
    </row>
    <row r="3" spans="1:7" s="196" customFormat="1" ht="20.100000000000001" customHeight="1">
      <c r="A3" s="195"/>
      <c r="B3" s="195"/>
      <c r="C3" s="195"/>
      <c r="D3" s="195"/>
      <c r="E3" s="195"/>
      <c r="F3" s="195"/>
      <c r="G3" s="195"/>
    </row>
    <row r="4" spans="1:7" ht="20.100000000000001" customHeight="1">
      <c r="A4" s="197"/>
      <c r="B4" s="198"/>
      <c r="C4" s="198"/>
      <c r="D4" s="198"/>
      <c r="E4" s="199"/>
      <c r="F4" s="200" t="s">
        <v>0</v>
      </c>
    </row>
    <row r="5" spans="1:7" s="205" customFormat="1" ht="24.95" customHeight="1">
      <c r="A5" s="560" t="s">
        <v>92</v>
      </c>
      <c r="B5" s="203" t="s">
        <v>76</v>
      </c>
      <c r="C5" s="203"/>
      <c r="D5" s="203"/>
      <c r="E5" s="560" t="s">
        <v>77</v>
      </c>
      <c r="F5" s="562" t="s">
        <v>81</v>
      </c>
      <c r="G5" s="562" t="s">
        <v>1</v>
      </c>
    </row>
    <row r="6" spans="1:7" s="205" customFormat="1" ht="24.95" customHeight="1">
      <c r="A6" s="561"/>
      <c r="B6" s="206" t="s">
        <v>80</v>
      </c>
      <c r="C6" s="206" t="s">
        <v>78</v>
      </c>
      <c r="D6" s="206" t="s">
        <v>10</v>
      </c>
      <c r="E6" s="561"/>
      <c r="F6" s="563"/>
      <c r="G6" s="563"/>
    </row>
    <row r="7" spans="1:7" s="205" customFormat="1" ht="30" customHeight="1">
      <c r="A7" s="207"/>
      <c r="B7" s="208" t="s">
        <v>79</v>
      </c>
      <c r="C7" s="208" t="s">
        <v>7</v>
      </c>
      <c r="D7" s="208"/>
      <c r="E7" s="209" t="s">
        <v>21</v>
      </c>
      <c r="F7" s="210"/>
      <c r="G7" s="211"/>
    </row>
    <row r="8" spans="1:7" s="205" customFormat="1" ht="50.1" customHeight="1">
      <c r="A8" s="212" t="str">
        <f>투입인원!A7</f>
        <v>파견근로자</v>
      </c>
      <c r="B8" s="213"/>
      <c r="C8" s="214"/>
      <c r="D8" s="214"/>
      <c r="E8" s="215">
        <f>일반비율!E17</f>
        <v>8</v>
      </c>
      <c r="F8" s="214">
        <f>TRUNC(D8*E8%,0)</f>
        <v>0</v>
      </c>
      <c r="G8" s="216"/>
    </row>
    <row r="9" spans="1:7" s="205" customFormat="1" ht="30" customHeight="1">
      <c r="A9" s="217"/>
      <c r="B9" s="218"/>
      <c r="C9" s="227"/>
      <c r="D9" s="227"/>
      <c r="E9" s="219"/>
      <c r="F9" s="227"/>
      <c r="G9" s="220"/>
    </row>
    <row r="10" spans="1:7" s="191" customFormat="1" ht="24.95" customHeight="1">
      <c r="A10" s="190" t="str">
        <f>B7&amp;" " &amp;B6&amp;" : "&amp;원가계산!A1&amp;" 참조"</f>
        <v>주 1) 인건비 : Ⅳ. 용역원가계산서 참조</v>
      </c>
      <c r="E10" s="192"/>
      <c r="F10" s="193"/>
      <c r="G10" s="194"/>
    </row>
    <row r="11" spans="1:7" s="191" customFormat="1" ht="24.95" customHeight="1">
      <c r="A11" s="221" t="str">
        <f>"   2) 경비 : "&amp;원가계산!A1&amp;" 참조"</f>
        <v xml:space="preserve">   2) 경비 : Ⅳ. 용역원가계산서 참조</v>
      </c>
      <c r="E11" s="192"/>
      <c r="F11" s="193"/>
      <c r="G11" s="194"/>
    </row>
    <row r="12" spans="1:7" s="191" customFormat="1" ht="24.95" customHeight="1">
      <c r="A12" s="190" t="str">
        <f>"   3) 비율(%) : "&amp;일반비율!A1&amp;""&amp;일반비율!A2&amp;" 참조"</f>
        <v xml:space="preserve">   3) 비율(%) : &lt; 표 : 16 &gt; 일반관리비율산출표 참조</v>
      </c>
      <c r="E12" s="192"/>
      <c r="F12" s="193"/>
      <c r="G12" s="194"/>
    </row>
    <row r="13" spans="1:7" s="191" customFormat="1" ht="27" customHeight="1">
      <c r="A13" s="221"/>
      <c r="E13" s="192"/>
      <c r="F13" s="193"/>
      <c r="G13" s="194"/>
    </row>
  </sheetData>
  <mergeCells count="4">
    <mergeCell ref="A5:A6"/>
    <mergeCell ref="G5:G6"/>
    <mergeCell ref="E5:E6"/>
    <mergeCell ref="F5:F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25"/>
  <sheetViews>
    <sheetView showGridLines="0" view="pageBreakPreview" topLeftCell="A4" zoomScaleNormal="90" zoomScaleSheetLayoutView="100" workbookViewId="0">
      <selection activeCell="F7" sqref="F7:F17"/>
    </sheetView>
  </sheetViews>
  <sheetFormatPr defaultRowHeight="23.25" customHeight="1"/>
  <cols>
    <col min="1" max="2" width="1.77734375" style="225" customWidth="1"/>
    <col min="3" max="3" width="20.109375" style="262" customWidth="1"/>
    <col min="4" max="4" width="1.77734375" style="225" customWidth="1"/>
    <col min="5" max="5" width="18.77734375" style="258" customWidth="1"/>
    <col min="6" max="6" width="18.77734375" style="225" customWidth="1"/>
    <col min="7" max="7" width="10.77734375" style="225" customWidth="1"/>
    <col min="8" max="16384" width="8.88671875" style="225"/>
  </cols>
  <sheetData>
    <row r="1" spans="1:7" ht="20.100000000000001" customHeight="1">
      <c r="A1" s="223" t="s">
        <v>366</v>
      </c>
      <c r="B1" s="224"/>
      <c r="C1" s="225"/>
      <c r="D1" s="224"/>
      <c r="E1" s="226"/>
      <c r="F1" s="228"/>
    </row>
    <row r="2" spans="1:7" s="233" customFormat="1" ht="39.950000000000003" customHeight="1">
      <c r="A2" s="229" t="s">
        <v>23</v>
      </c>
      <c r="B2" s="230"/>
      <c r="C2" s="230"/>
      <c r="D2" s="230"/>
      <c r="E2" s="231"/>
      <c r="F2" s="232"/>
      <c r="G2" s="230"/>
    </row>
    <row r="3" spans="1:7" s="237" customFormat="1" ht="20.100000000000001" customHeight="1">
      <c r="A3" s="234"/>
      <c r="B3" s="235"/>
      <c r="C3" s="235"/>
      <c r="D3" s="235"/>
      <c r="E3" s="255"/>
      <c r="F3" s="236"/>
      <c r="G3" s="235"/>
    </row>
    <row r="4" spans="1:7" s="237" customFormat="1" ht="20.100000000000001" customHeight="1">
      <c r="A4" s="238" t="s">
        <v>136</v>
      </c>
      <c r="B4" s="239"/>
      <c r="C4" s="235"/>
      <c r="D4" s="239"/>
      <c r="E4" s="240"/>
      <c r="F4" s="236"/>
      <c r="G4" s="235"/>
    </row>
    <row r="5" spans="1:7" ht="50.1" customHeight="1">
      <c r="A5" s="241"/>
      <c r="B5" s="564" t="s">
        <v>420</v>
      </c>
      <c r="C5" s="564"/>
      <c r="D5" s="242"/>
      <c r="E5" s="243" t="s">
        <v>313</v>
      </c>
      <c r="F5" s="244" t="s">
        <v>24</v>
      </c>
      <c r="G5" s="245" t="s">
        <v>421</v>
      </c>
    </row>
    <row r="6" spans="1:7" ht="9.9499999999999993" customHeight="1">
      <c r="A6" s="246"/>
      <c r="B6" s="247"/>
      <c r="C6" s="248"/>
      <c r="D6" s="249"/>
      <c r="E6" s="250"/>
      <c r="F6" s="251"/>
      <c r="G6" s="252"/>
    </row>
    <row r="7" spans="1:7" ht="24.95" customHeight="1">
      <c r="A7" s="253"/>
      <c r="B7" s="254" t="s">
        <v>16</v>
      </c>
      <c r="C7" s="256" t="s">
        <v>117</v>
      </c>
      <c r="D7" s="257"/>
      <c r="F7" s="259"/>
      <c r="G7" s="260" t="s">
        <v>25</v>
      </c>
    </row>
    <row r="8" spans="1:7" ht="24.95" customHeight="1">
      <c r="A8" s="253"/>
      <c r="B8" s="254" t="s">
        <v>17</v>
      </c>
      <c r="C8" s="256" t="s">
        <v>26</v>
      </c>
      <c r="D8" s="257"/>
      <c r="E8" s="259"/>
      <c r="F8" s="259"/>
      <c r="G8" s="260"/>
    </row>
    <row r="9" spans="1:7" ht="24.95" customHeight="1">
      <c r="A9" s="253"/>
      <c r="B9" s="261" t="s">
        <v>13</v>
      </c>
      <c r="C9" s="256" t="s">
        <v>27</v>
      </c>
      <c r="D9" s="257"/>
      <c r="F9" s="259"/>
      <c r="G9" s="260"/>
    </row>
    <row r="10" spans="1:7" ht="24.95" customHeight="1">
      <c r="A10" s="253"/>
      <c r="B10" s="261" t="s">
        <v>13</v>
      </c>
      <c r="C10" s="256" t="s">
        <v>28</v>
      </c>
      <c r="D10" s="257"/>
      <c r="F10" s="259"/>
      <c r="G10" s="260"/>
    </row>
    <row r="11" spans="1:7" ht="24.95" customHeight="1">
      <c r="A11" s="253"/>
      <c r="B11" s="261"/>
      <c r="C11" s="262" t="s">
        <v>29</v>
      </c>
      <c r="D11" s="257"/>
      <c r="F11" s="259"/>
      <c r="G11" s="260"/>
    </row>
    <row r="12" spans="1:7" ht="24.95" customHeight="1">
      <c r="A12" s="253"/>
      <c r="B12" s="261"/>
      <c r="C12" s="262" t="s">
        <v>30</v>
      </c>
      <c r="D12" s="257"/>
      <c r="F12" s="259"/>
      <c r="G12" s="260"/>
    </row>
    <row r="13" spans="1:7" ht="24.95" customHeight="1">
      <c r="A13" s="253"/>
      <c r="B13" s="261"/>
      <c r="C13" s="262" t="s">
        <v>239</v>
      </c>
      <c r="D13" s="257"/>
      <c r="F13" s="259"/>
      <c r="G13" s="260"/>
    </row>
    <row r="14" spans="1:7" ht="24.95" customHeight="1">
      <c r="A14" s="253"/>
      <c r="B14" s="261"/>
      <c r="C14" s="262" t="s">
        <v>241</v>
      </c>
      <c r="D14" s="257"/>
      <c r="F14" s="259"/>
      <c r="G14" s="260"/>
    </row>
    <row r="15" spans="1:7" ht="24.95" customHeight="1">
      <c r="A15" s="253"/>
      <c r="B15" s="261"/>
      <c r="C15" s="262" t="s">
        <v>240</v>
      </c>
      <c r="D15" s="257"/>
      <c r="F15" s="259"/>
      <c r="G15" s="260"/>
    </row>
    <row r="16" spans="1:7" ht="9.9499999999999993" customHeight="1">
      <c r="A16" s="253"/>
      <c r="B16" s="261"/>
      <c r="D16" s="257"/>
      <c r="F16" s="263"/>
      <c r="G16" s="260"/>
    </row>
    <row r="17" spans="1:7" ht="50.1" customHeight="1">
      <c r="A17" s="264"/>
      <c r="B17" s="265" t="s">
        <v>18</v>
      </c>
      <c r="C17" s="266" t="s">
        <v>31</v>
      </c>
      <c r="D17" s="267"/>
      <c r="E17" s="291">
        <v>8</v>
      </c>
      <c r="F17" s="292"/>
      <c r="G17" s="293" t="s">
        <v>32</v>
      </c>
    </row>
    <row r="18" spans="1:7" ht="24.95" customHeight="1">
      <c r="A18" s="294" t="e">
        <f>"주 1) 금액 : "&amp;#REF!&amp;#REF!&amp;"중 손익계산서 참조"</f>
        <v>#REF!</v>
      </c>
      <c r="B18" s="294"/>
      <c r="C18" s="223"/>
      <c r="D18" s="224"/>
      <c r="E18" s="226"/>
    </row>
    <row r="19" spans="1:7" ht="24.95" customHeight="1">
      <c r="A19" s="294" t="s">
        <v>124</v>
      </c>
      <c r="B19" s="294"/>
    </row>
    <row r="20" spans="1:7" ht="24.95" customHeight="1">
      <c r="A20" s="294"/>
      <c r="B20" s="294"/>
    </row>
    <row r="21" spans="1:7" ht="24.95" customHeight="1">
      <c r="A21" s="295" t="s">
        <v>33</v>
      </c>
      <c r="B21" s="295"/>
      <c r="C21" s="2"/>
    </row>
    <row r="22" spans="1:7" s="73" customFormat="1" ht="24.95" customHeight="1">
      <c r="A22" s="76" t="str">
        <f>"   국가를 당사자로 하는 계약에 관한 법률 시행규칙 제8조에 의한 '행사관리 및 그 밖의 사업지원"</f>
        <v xml:space="preserve">   국가를 당사자로 하는 계약에 관한 법률 시행규칙 제8조에 의한 '행사관리 및 그 밖의 사업지원</v>
      </c>
      <c r="B22" s="147"/>
      <c r="C22" s="147"/>
    </row>
    <row r="23" spans="1:7" s="73" customFormat="1" ht="24.95" customHeight="1">
      <c r="A23" s="76" t="str">
        <f>"   용역'의 일반관리비 비율 적용 한도율은 "&amp;E17&amp;"%이며, 기업경영분석자료 비율은 "&amp;F17&amp;"%로 발생되어"</f>
        <v xml:space="preserve">   용역'의 일반관리비 비율 적용 한도율은 8%이며, 기업경영분석자료 비율은 %로 발생되어</v>
      </c>
      <c r="B23" s="76"/>
      <c r="C23" s="76"/>
    </row>
    <row r="24" spans="1:7" s="73" customFormat="1" ht="24.95" customHeight="1">
      <c r="A24" s="76" t="str">
        <f>"   본 원가산출시 적용 일반관리비율은 "&amp;MIN(E17,F17)&amp;"%를 적용하였다."</f>
        <v xml:space="preserve">   본 원가산출시 적용 일반관리비율은 8%를 적용하였다.</v>
      </c>
      <c r="B24" s="76"/>
      <c r="C24" s="76"/>
    </row>
    <row r="25" spans="1:7" ht="23.25" customHeight="1">
      <c r="A25" s="295"/>
      <c r="B25" s="3"/>
      <c r="C25" s="295"/>
    </row>
  </sheetData>
  <mergeCells count="1">
    <mergeCell ref="B5:C5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dimension ref="A1:H14"/>
  <sheetViews>
    <sheetView showGridLines="0" view="pageBreakPreview" zoomScaleNormal="90" zoomScaleSheetLayoutView="100" workbookViewId="0">
      <selection activeCell="J12" sqref="J12"/>
    </sheetView>
  </sheetViews>
  <sheetFormatPr defaultRowHeight="27" customHeight="1"/>
  <cols>
    <col min="1" max="1" width="11.77734375" style="202" customWidth="1"/>
    <col min="2" max="5" width="10.77734375" style="202" customWidth="1"/>
    <col min="6" max="6" width="8.44140625" style="202" customWidth="1"/>
    <col min="7" max="7" width="10.77734375" style="222" customWidth="1"/>
    <col min="8" max="8" width="7.6640625" style="297" hidden="1" customWidth="1"/>
    <col min="9" max="16384" width="8.88671875" style="202"/>
  </cols>
  <sheetData>
    <row r="1" spans="1:8" ht="20.100000000000001" customHeight="1">
      <c r="A1" s="190" t="s">
        <v>367</v>
      </c>
      <c r="F1" s="1"/>
    </row>
    <row r="2" spans="1:8" s="196" customFormat="1" ht="39.950000000000003" customHeight="1">
      <c r="A2" s="195" t="s">
        <v>253</v>
      </c>
      <c r="B2" s="195"/>
      <c r="C2" s="195"/>
      <c r="D2" s="195"/>
      <c r="E2" s="195"/>
      <c r="F2" s="195"/>
      <c r="G2" s="195"/>
      <c r="H2" s="195"/>
    </row>
    <row r="3" spans="1:8" s="196" customFormat="1" ht="20.100000000000001" customHeight="1">
      <c r="A3" s="195"/>
      <c r="B3" s="195"/>
      <c r="C3" s="195"/>
      <c r="D3" s="195"/>
      <c r="E3" s="195"/>
      <c r="F3" s="195"/>
      <c r="G3" s="195"/>
      <c r="H3" s="195"/>
    </row>
    <row r="4" spans="1:8" ht="20.100000000000001" customHeight="1">
      <c r="A4" s="197"/>
      <c r="B4" s="198"/>
      <c r="C4" s="198"/>
      <c r="D4" s="198"/>
      <c r="E4" s="198"/>
      <c r="F4" s="199"/>
      <c r="G4" s="200" t="s">
        <v>0</v>
      </c>
    </row>
    <row r="5" spans="1:8" s="205" customFormat="1" ht="24.95" customHeight="1">
      <c r="A5" s="560" t="s">
        <v>92</v>
      </c>
      <c r="B5" s="203" t="s">
        <v>76</v>
      </c>
      <c r="C5" s="203"/>
      <c r="D5" s="203"/>
      <c r="E5" s="203"/>
      <c r="F5" s="560" t="s">
        <v>77</v>
      </c>
      <c r="G5" s="562" t="s">
        <v>81</v>
      </c>
      <c r="H5" s="562" t="s">
        <v>1</v>
      </c>
    </row>
    <row r="6" spans="1:8" s="205" customFormat="1" ht="24.95" customHeight="1">
      <c r="A6" s="561"/>
      <c r="B6" s="206" t="s">
        <v>83</v>
      </c>
      <c r="C6" s="206" t="s">
        <v>78</v>
      </c>
      <c r="D6" s="206" t="s">
        <v>82</v>
      </c>
      <c r="E6" s="206" t="s">
        <v>10</v>
      </c>
      <c r="F6" s="561"/>
      <c r="G6" s="563"/>
      <c r="H6" s="563"/>
    </row>
    <row r="7" spans="1:8" s="205" customFormat="1" ht="30" customHeight="1">
      <c r="A7" s="207"/>
      <c r="B7" s="208" t="s">
        <v>79</v>
      </c>
      <c r="C7" s="208" t="s">
        <v>14</v>
      </c>
      <c r="D7" s="208" t="s">
        <v>21</v>
      </c>
      <c r="E7" s="208"/>
      <c r="F7" s="209" t="s">
        <v>22</v>
      </c>
      <c r="G7" s="210"/>
      <c r="H7" s="296"/>
    </row>
    <row r="8" spans="1:8" s="205" customFormat="1" ht="50.1" customHeight="1">
      <c r="A8" s="212" t="str">
        <f>일반!A8</f>
        <v>파견근로자</v>
      </c>
      <c r="B8" s="214"/>
      <c r="C8" s="214"/>
      <c r="D8" s="214"/>
      <c r="E8" s="214"/>
      <c r="F8" s="298">
        <f>이윤율!E9</f>
        <v>10</v>
      </c>
      <c r="G8" s="214">
        <f>TRUNC(E8*F8%,0)</f>
        <v>0</v>
      </c>
      <c r="H8" s="299"/>
    </row>
    <row r="9" spans="1:8" s="205" customFormat="1" ht="30" customHeight="1">
      <c r="A9" s="217"/>
      <c r="B9" s="227"/>
      <c r="C9" s="227"/>
      <c r="D9" s="227"/>
      <c r="E9" s="227"/>
      <c r="F9" s="300"/>
      <c r="G9" s="227"/>
      <c r="H9" s="301"/>
    </row>
    <row r="10" spans="1:8" s="191" customFormat="1" ht="24" customHeight="1">
      <c r="A10" s="190" t="str">
        <f>B7&amp;" "&amp;B6&amp;" : "&amp;원가계산!A1&amp;" 참조"</f>
        <v>주 1) 인건비 : Ⅳ. 용역원가계산서 참조</v>
      </c>
      <c r="F10" s="192"/>
      <c r="G10" s="193"/>
      <c r="H10" s="302"/>
    </row>
    <row r="11" spans="1:8" s="191" customFormat="1" ht="24" customHeight="1">
      <c r="A11" s="221" t="str">
        <f>"   2) 경비 : "&amp;원가계산!A1&amp;" 참조"</f>
        <v xml:space="preserve">   2) 경비 : Ⅳ. 용역원가계산서 참조</v>
      </c>
      <c r="F11" s="192"/>
      <c r="G11" s="193"/>
      <c r="H11" s="302"/>
    </row>
    <row r="12" spans="1:8" s="191" customFormat="1" ht="24" customHeight="1">
      <c r="A12" s="190" t="str">
        <f>"   3) 일반관리비 : "&amp;일반!A1&amp;일반!A2&amp;" 참조"</f>
        <v xml:space="preserve">   3) 일반관리비 : &lt; 표 : 15 &gt; 일반관리비산출표 참조</v>
      </c>
      <c r="F12" s="192"/>
      <c r="G12" s="193"/>
      <c r="H12" s="302"/>
    </row>
    <row r="13" spans="1:8" s="191" customFormat="1" ht="24" customHeight="1">
      <c r="A13" s="190" t="str">
        <f>"   4) 비율(%) : "&amp;이윤율!A1&amp;이윤율!A2&amp;" 참조"</f>
        <v xml:space="preserve">   4) 비율(%) : &lt; 표 : 18 &gt; 이윤비율표 참조</v>
      </c>
      <c r="F13" s="192"/>
      <c r="G13" s="193"/>
      <c r="H13" s="302"/>
    </row>
    <row r="14" spans="1:8" s="191" customFormat="1" ht="27" customHeight="1">
      <c r="A14" s="221"/>
      <c r="F14" s="192"/>
      <c r="G14" s="193"/>
      <c r="H14" s="302"/>
    </row>
  </sheetData>
  <mergeCells count="4">
    <mergeCell ref="A5:A6"/>
    <mergeCell ref="H5:H6"/>
    <mergeCell ref="F5:F6"/>
    <mergeCell ref="G5:G6"/>
  </mergeCells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0"/>
  <dimension ref="A1:F12"/>
  <sheetViews>
    <sheetView showGridLines="0" view="pageBreakPreview" zoomScaleNormal="90" zoomScaleSheetLayoutView="100" workbookViewId="0"/>
  </sheetViews>
  <sheetFormatPr defaultRowHeight="12"/>
  <cols>
    <col min="1" max="1" width="1.77734375" style="304" customWidth="1"/>
    <col min="2" max="2" width="15.44140625" style="304" customWidth="1"/>
    <col min="3" max="3" width="1.77734375" style="304" customWidth="1"/>
    <col min="4" max="6" width="18.33203125" style="304" customWidth="1"/>
    <col min="7" max="16384" width="8.88671875" style="304"/>
  </cols>
  <sheetData>
    <row r="1" spans="1:6" ht="20.100000000000001" customHeight="1">
      <c r="A1" s="303" t="s">
        <v>342</v>
      </c>
    </row>
    <row r="2" spans="1:6" s="307" customFormat="1" ht="39.950000000000003" customHeight="1">
      <c r="A2" s="305" t="s">
        <v>34</v>
      </c>
      <c r="B2" s="306"/>
      <c r="C2" s="306"/>
      <c r="D2" s="306"/>
      <c r="E2" s="306"/>
      <c r="F2" s="306"/>
    </row>
    <row r="3" spans="1:6" s="307" customFormat="1" ht="20.100000000000001" customHeight="1">
      <c r="A3" s="305"/>
      <c r="B3" s="306"/>
      <c r="C3" s="306"/>
      <c r="D3" s="306"/>
      <c r="E3" s="306"/>
      <c r="F3" s="306"/>
    </row>
    <row r="4" spans="1:6" ht="20.100000000000001" customHeight="1"/>
    <row r="5" spans="1:6" ht="50.1" customHeight="1">
      <c r="A5" s="308"/>
      <c r="B5" s="309" t="s">
        <v>35</v>
      </c>
      <c r="C5" s="310"/>
      <c r="D5" s="311" t="s">
        <v>311</v>
      </c>
      <c r="E5" s="311" t="s">
        <v>312</v>
      </c>
      <c r="F5" s="312" t="s">
        <v>36</v>
      </c>
    </row>
    <row r="6" spans="1:6" ht="30" customHeight="1">
      <c r="A6" s="313"/>
      <c r="B6" s="314"/>
      <c r="C6" s="315"/>
      <c r="D6" s="316"/>
      <c r="E6" s="317"/>
      <c r="F6" s="318"/>
    </row>
    <row r="7" spans="1:6" ht="50.1" customHeight="1">
      <c r="A7" s="313"/>
      <c r="B7" s="319" t="s">
        <v>37</v>
      </c>
      <c r="C7" s="320"/>
      <c r="D7" s="321">
        <v>15</v>
      </c>
      <c r="E7" s="321"/>
      <c r="F7" s="322"/>
    </row>
    <row r="8" spans="1:6" ht="50.1" customHeight="1">
      <c r="A8" s="313"/>
      <c r="B8" s="319" t="s">
        <v>38</v>
      </c>
      <c r="C8" s="320"/>
      <c r="D8" s="321">
        <v>25</v>
      </c>
      <c r="E8" s="321"/>
      <c r="F8" s="323"/>
    </row>
    <row r="9" spans="1:6" ht="50.1" customHeight="1">
      <c r="A9" s="313"/>
      <c r="B9" s="319" t="s">
        <v>39</v>
      </c>
      <c r="C9" s="320"/>
      <c r="D9" s="321">
        <v>10</v>
      </c>
      <c r="E9" s="321">
        <v>10</v>
      </c>
      <c r="F9" s="323"/>
    </row>
    <row r="10" spans="1:6" ht="50.1" customHeight="1">
      <c r="A10" s="313"/>
      <c r="B10" s="319" t="s">
        <v>40</v>
      </c>
      <c r="C10" s="320"/>
      <c r="D10" s="321">
        <v>10</v>
      </c>
      <c r="E10" s="321"/>
      <c r="F10" s="323"/>
    </row>
    <row r="11" spans="1:6" ht="30" customHeight="1">
      <c r="A11" s="324"/>
      <c r="B11" s="325"/>
      <c r="C11" s="326"/>
      <c r="D11" s="327"/>
      <c r="E11" s="327"/>
      <c r="F11" s="327"/>
    </row>
    <row r="12" spans="1:6" s="328" customFormat="1" ht="24.95" customHeight="1">
      <c r="A12" s="304" t="s">
        <v>415</v>
      </c>
    </row>
  </sheetData>
  <phoneticPr fontId="5" type="noConversion"/>
  <printOptions horizontalCentered="1"/>
  <pageMargins left="0.78740157480314965" right="0.78740157480314965" top="0.98425196850393704" bottom="0.98425196850393704" header="0.51181102362204722" footer="0.51181102362204722"/>
  <pageSetup paperSize="9" firstPageNumber="1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23</vt:i4>
      </vt:variant>
    </vt:vector>
  </HeadingPairs>
  <TitlesOfParts>
    <vt:vector size="43" baseType="lpstr">
      <vt:lpstr>원가계산</vt:lpstr>
      <vt:lpstr>1개월기준</vt:lpstr>
      <vt:lpstr>인건비집계</vt:lpstr>
      <vt:lpstr>단위당인건비</vt:lpstr>
      <vt:lpstr>단가대비표</vt:lpstr>
      <vt:lpstr>산정기준</vt:lpstr>
      <vt:lpstr>근무형태</vt:lpstr>
      <vt:lpstr>투입인원</vt:lpstr>
      <vt:lpstr>근무일수</vt:lpstr>
      <vt:lpstr>작업범위</vt:lpstr>
      <vt:lpstr>경비산출표</vt:lpstr>
      <vt:lpstr>보험료</vt:lpstr>
      <vt:lpstr>경비산정기준</vt:lpstr>
      <vt:lpstr>산재비율</vt:lpstr>
      <vt:lpstr>시내교통비</vt:lpstr>
      <vt:lpstr>식대비</vt:lpstr>
      <vt:lpstr>일반</vt:lpstr>
      <vt:lpstr>일반비율</vt:lpstr>
      <vt:lpstr>이윤</vt:lpstr>
      <vt:lpstr>이윤율</vt:lpstr>
      <vt:lpstr>'1개월기준'!Print_Area</vt:lpstr>
      <vt:lpstr>경비산정기준!Print_Area</vt:lpstr>
      <vt:lpstr>경비산출표!Print_Area</vt:lpstr>
      <vt:lpstr>근무일수!Print_Area</vt:lpstr>
      <vt:lpstr>근무형태!Print_Area</vt:lpstr>
      <vt:lpstr>단가대비표!Print_Area</vt:lpstr>
      <vt:lpstr>단위당인건비!Print_Area</vt:lpstr>
      <vt:lpstr>보험료!Print_Area</vt:lpstr>
      <vt:lpstr>산재비율!Print_Area</vt:lpstr>
      <vt:lpstr>산정기준!Print_Area</vt:lpstr>
      <vt:lpstr>시내교통비!Print_Area</vt:lpstr>
      <vt:lpstr>식대비!Print_Area</vt:lpstr>
      <vt:lpstr>원가계산!Print_Area</vt:lpstr>
      <vt:lpstr>이윤!Print_Area</vt:lpstr>
      <vt:lpstr>이윤율!Print_Area</vt:lpstr>
      <vt:lpstr>인건비집계!Print_Area</vt:lpstr>
      <vt:lpstr>일반!Print_Area</vt:lpstr>
      <vt:lpstr>일반비율!Print_Area</vt:lpstr>
      <vt:lpstr>작업범위!Print_Area</vt:lpstr>
      <vt:lpstr>투입인원!Print_Area</vt:lpstr>
      <vt:lpstr>시내교통비!Print_Titles</vt:lpstr>
      <vt:lpstr>식대비!Print_Titles</vt:lpstr>
      <vt:lpstr>작업범위!Print_Titles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2016-12-05T05:09:49Z</cp:lastPrinted>
  <dcterms:created xsi:type="dcterms:W3CDTF">2003-12-26T08:14:29Z</dcterms:created>
  <dcterms:modified xsi:type="dcterms:W3CDTF">2016-12-21T05:52:32Z</dcterms:modified>
</cp:coreProperties>
</file>